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Korisnik\Desktop\fi311225-JUO\"/>
    </mc:Choice>
  </mc:AlternateContent>
  <xr:revisionPtr revIDLastSave="0" documentId="13_ncr:1_{3319BB57-462B-4E21-B98E-236FEBC8E34A}"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8" i="9" l="1"/>
  <c r="J1478" i="9"/>
  <c r="F348" i="9"/>
  <c r="F347" i="9"/>
  <c r="F346" i="9"/>
  <c r="F345" i="9" s="1"/>
  <c r="F344" i="9"/>
  <c r="F343" i="9"/>
  <c r="F342" i="9"/>
  <c r="M341" i="9"/>
  <c r="L341" i="9"/>
  <c r="E341" i="9"/>
  <c r="H340" i="9"/>
  <c r="G340" i="9"/>
  <c r="F340" i="9"/>
  <c r="F339" i="9"/>
  <c r="F338" i="9"/>
  <c r="F337" i="9"/>
  <c r="F336" i="9"/>
  <c r="H335" i="9"/>
  <c r="E335" i="9" s="1"/>
  <c r="B335" i="9" s="1"/>
  <c r="G335" i="9"/>
  <c r="F335" i="9"/>
  <c r="F334" i="9"/>
  <c r="H333" i="9"/>
  <c r="G333" i="9"/>
  <c r="E333" i="9" s="1"/>
  <c r="F333" i="9"/>
  <c r="H332" i="9"/>
  <c r="G332" i="9"/>
  <c r="E332" i="9" s="1"/>
  <c r="B332" i="9" s="1"/>
  <c r="F332" i="9"/>
  <c r="H331" i="9"/>
  <c r="E331" i="9" s="1"/>
  <c r="B331" i="9" s="1"/>
  <c r="G331" i="9"/>
  <c r="F331" i="9"/>
  <c r="H330" i="9"/>
  <c r="G330" i="9"/>
  <c r="F330" i="9"/>
  <c r="E330" i="9"/>
  <c r="B330" i="9" s="1"/>
  <c r="H329" i="9"/>
  <c r="G329" i="9"/>
  <c r="F329" i="9"/>
  <c r="H328" i="9"/>
  <c r="G328" i="9"/>
  <c r="E328" i="9" s="1"/>
  <c r="B328" i="9" s="1"/>
  <c r="F328" i="9"/>
  <c r="H327" i="9"/>
  <c r="G327" i="9"/>
  <c r="F327" i="9"/>
  <c r="H326" i="9"/>
  <c r="G326" i="9"/>
  <c r="F326" i="9"/>
  <c r="H325" i="9"/>
  <c r="G325" i="9"/>
  <c r="E325" i="9" s="1"/>
  <c r="F325" i="9"/>
  <c r="H324" i="9"/>
  <c r="G324" i="9"/>
  <c r="F324" i="9"/>
  <c r="H323" i="9"/>
  <c r="E323" i="9" s="1"/>
  <c r="B323" i="9" s="1"/>
  <c r="G323" i="9"/>
  <c r="F323" i="9"/>
  <c r="H322" i="9"/>
  <c r="G322" i="9"/>
  <c r="F322" i="9"/>
  <c r="H321" i="9"/>
  <c r="G321" i="9"/>
  <c r="E321" i="9" s="1"/>
  <c r="B321" i="9" s="1"/>
  <c r="F321" i="9"/>
  <c r="H320" i="9"/>
  <c r="G320" i="9"/>
  <c r="F320" i="9"/>
  <c r="H319" i="9"/>
  <c r="E319" i="9" s="1"/>
  <c r="B319" i="9" s="1"/>
  <c r="G319" i="9"/>
  <c r="F319" i="9"/>
  <c r="H318" i="9"/>
  <c r="G318" i="9"/>
  <c r="F318" i="9"/>
  <c r="E318" i="9"/>
  <c r="B318" i="9" s="1"/>
  <c r="H317" i="9"/>
  <c r="G317" i="9"/>
  <c r="E317" i="9" s="1"/>
  <c r="B317" i="9" s="1"/>
  <c r="F317" i="9"/>
  <c r="F316" i="9"/>
  <c r="F315" i="9"/>
  <c r="F314" i="9"/>
  <c r="H313" i="9"/>
  <c r="G313" i="9"/>
  <c r="E313" i="9" s="1"/>
  <c r="F313" i="9"/>
  <c r="H312" i="9"/>
  <c r="G312" i="9"/>
  <c r="F312" i="9"/>
  <c r="H311" i="9"/>
  <c r="G311" i="9"/>
  <c r="F311" i="9"/>
  <c r="F310" i="9"/>
  <c r="F309" i="9"/>
  <c r="F308" i="9"/>
  <c r="H307" i="9"/>
  <c r="G307" i="9"/>
  <c r="F307" i="9"/>
  <c r="F306" i="9"/>
  <c r="H305" i="9"/>
  <c r="E305" i="9" s="1"/>
  <c r="B305" i="9" s="1"/>
  <c r="G305" i="9"/>
  <c r="F305" i="9"/>
  <c r="H304" i="9"/>
  <c r="E304" i="9" s="1"/>
  <c r="G304" i="9"/>
  <c r="F304" i="9"/>
  <c r="H303" i="9"/>
  <c r="G303" i="9"/>
  <c r="F303" i="9"/>
  <c r="F302" i="9"/>
  <c r="F298" i="9" s="1"/>
  <c r="F301" i="9"/>
  <c r="F300" i="9"/>
  <c r="F299" i="9"/>
  <c r="F297" i="9"/>
  <c r="L296" i="9"/>
  <c r="F296" i="9" s="1"/>
  <c r="H296" i="9"/>
  <c r="F295" i="9"/>
  <c r="I294" i="9"/>
  <c r="E294" i="9" s="1"/>
  <c r="B294" i="9" s="1"/>
  <c r="H294" i="9"/>
  <c r="F294" i="9"/>
  <c r="E293" i="9"/>
  <c r="M292" i="9"/>
  <c r="L292" i="9"/>
  <c r="F292" i="9"/>
  <c r="E292" i="9"/>
  <c r="M291" i="9"/>
  <c r="L291" i="9"/>
  <c r="F291" i="9" s="1"/>
  <c r="B291" i="9" s="1"/>
  <c r="E291" i="9"/>
  <c r="M290" i="9"/>
  <c r="L290" i="9"/>
  <c r="F290" i="9" s="1"/>
  <c r="E290" i="9"/>
  <c r="M289" i="9"/>
  <c r="L289" i="9"/>
  <c r="F289" i="9"/>
  <c r="E289" i="9"/>
  <c r="M288" i="9"/>
  <c r="L288" i="9"/>
  <c r="F288" i="9"/>
  <c r="E288" i="9"/>
  <c r="M287" i="9"/>
  <c r="L287" i="9"/>
  <c r="F287" i="9" s="1"/>
  <c r="B287" i="9" s="1"/>
  <c r="E287" i="9"/>
  <c r="M286" i="9"/>
  <c r="L286" i="9"/>
  <c r="F286" i="9" s="1"/>
  <c r="E286" i="9"/>
  <c r="B286" i="9" s="1"/>
  <c r="M285" i="9"/>
  <c r="L285" i="9"/>
  <c r="F285" i="9"/>
  <c r="E285" i="9"/>
  <c r="M284" i="9"/>
  <c r="L284" i="9"/>
  <c r="F284" i="9" s="1"/>
  <c r="E284" i="9"/>
  <c r="M283" i="9"/>
  <c r="L283" i="9"/>
  <c r="F283" i="9" s="1"/>
  <c r="B283" i="9" s="1"/>
  <c r="E283" i="9"/>
  <c r="M282" i="9"/>
  <c r="L282" i="9"/>
  <c r="F282" i="9" s="1"/>
  <c r="E282" i="9"/>
  <c r="M281" i="9"/>
  <c r="L281" i="9"/>
  <c r="F281" i="9"/>
  <c r="E281" i="9"/>
  <c r="M280" i="9"/>
  <c r="L280" i="9"/>
  <c r="F280" i="9"/>
  <c r="E280" i="9"/>
  <c r="M279" i="9"/>
  <c r="L279" i="9"/>
  <c r="F279" i="9" s="1"/>
  <c r="B279" i="9" s="1"/>
  <c r="E279" i="9"/>
  <c r="M278" i="9"/>
  <c r="L278" i="9"/>
  <c r="F278" i="9" s="1"/>
  <c r="E278" i="9"/>
  <c r="B278" i="9" s="1"/>
  <c r="M277" i="9"/>
  <c r="L277" i="9"/>
  <c r="F277" i="9"/>
  <c r="E277" i="9"/>
  <c r="M276" i="9"/>
  <c r="L276" i="9"/>
  <c r="F276" i="9" s="1"/>
  <c r="E276" i="9"/>
  <c r="M275" i="9"/>
  <c r="L275" i="9"/>
  <c r="F275" i="9" s="1"/>
  <c r="B275" i="9" s="1"/>
  <c r="E275" i="9"/>
  <c r="M274" i="9"/>
  <c r="L274" i="9"/>
  <c r="F274" i="9" s="1"/>
  <c r="E274" i="9"/>
  <c r="M273" i="9"/>
  <c r="L273" i="9"/>
  <c r="F273" i="9"/>
  <c r="E273" i="9"/>
  <c r="M272" i="9"/>
  <c r="L272" i="9"/>
  <c r="F272" i="9"/>
  <c r="E272" i="9"/>
  <c r="M271" i="9"/>
  <c r="L271" i="9"/>
  <c r="F271" i="9" s="1"/>
  <c r="B271" i="9" s="1"/>
  <c r="E271" i="9"/>
  <c r="M270" i="9"/>
  <c r="L270" i="9"/>
  <c r="F270" i="9" s="1"/>
  <c r="E270" i="9"/>
  <c r="B270" i="9" s="1"/>
  <c r="M269" i="9"/>
  <c r="L269" i="9"/>
  <c r="F269" i="9"/>
  <c r="E269" i="9"/>
  <c r="M268" i="9"/>
  <c r="L268" i="9"/>
  <c r="F268" i="9" s="1"/>
  <c r="E268" i="9"/>
  <c r="M267" i="9"/>
  <c r="L267" i="9"/>
  <c r="F267" i="9" s="1"/>
  <c r="B267" i="9" s="1"/>
  <c r="E267" i="9"/>
  <c r="M266" i="9"/>
  <c r="L266" i="9"/>
  <c r="F266" i="9" s="1"/>
  <c r="E266" i="9"/>
  <c r="M265" i="9"/>
  <c r="L265" i="9"/>
  <c r="F265" i="9"/>
  <c r="E265" i="9"/>
  <c r="M264" i="9"/>
  <c r="L264" i="9"/>
  <c r="F264" i="9"/>
  <c r="E264" i="9"/>
  <c r="M263" i="9"/>
  <c r="L263" i="9"/>
  <c r="F263" i="9" s="1"/>
  <c r="B263" i="9" s="1"/>
  <c r="E263" i="9"/>
  <c r="M262" i="9"/>
  <c r="L262" i="9"/>
  <c r="F262" i="9" s="1"/>
  <c r="E262" i="9"/>
  <c r="B262" i="9" s="1"/>
  <c r="M261" i="9"/>
  <c r="L261" i="9"/>
  <c r="F261" i="9"/>
  <c r="E261" i="9"/>
  <c r="M260" i="9"/>
  <c r="L260" i="9"/>
  <c r="F260" i="9" s="1"/>
  <c r="E260" i="9"/>
  <c r="M259" i="9"/>
  <c r="L259" i="9"/>
  <c r="F259" i="9" s="1"/>
  <c r="B259" i="9" s="1"/>
  <c r="E259" i="9"/>
  <c r="M258" i="9"/>
  <c r="L258" i="9"/>
  <c r="F258" i="9" s="1"/>
  <c r="E258" i="9"/>
  <c r="M257" i="9"/>
  <c r="L257" i="9"/>
  <c r="F257" i="9"/>
  <c r="E257" i="9"/>
  <c r="M256" i="9"/>
  <c r="L256" i="9"/>
  <c r="F256" i="9"/>
  <c r="E256" i="9"/>
  <c r="M255" i="9"/>
  <c r="L255" i="9"/>
  <c r="F255" i="9" s="1"/>
  <c r="B255" i="9" s="1"/>
  <c r="E255" i="9"/>
  <c r="M254" i="9"/>
  <c r="L254" i="9"/>
  <c r="F254" i="9" s="1"/>
  <c r="E254" i="9"/>
  <c r="B254" i="9" s="1"/>
  <c r="M253" i="9"/>
  <c r="L253" i="9"/>
  <c r="F253" i="9"/>
  <c r="E253" i="9"/>
  <c r="M252" i="9"/>
  <c r="L252" i="9"/>
  <c r="F252" i="9" s="1"/>
  <c r="E252" i="9"/>
  <c r="M251" i="9"/>
  <c r="L251" i="9"/>
  <c r="F251" i="9" s="1"/>
  <c r="B251" i="9" s="1"/>
  <c r="E251" i="9"/>
  <c r="M250" i="9"/>
  <c r="L250" i="9"/>
  <c r="F250" i="9" s="1"/>
  <c r="E250" i="9"/>
  <c r="M249" i="9"/>
  <c r="L249" i="9"/>
  <c r="F249" i="9"/>
  <c r="E249" i="9"/>
  <c r="M248" i="9"/>
  <c r="L248" i="9"/>
  <c r="F248" i="9"/>
  <c r="E248" i="9"/>
  <c r="M247" i="9"/>
  <c r="L247" i="9"/>
  <c r="E247" i="9"/>
  <c r="M246" i="9"/>
  <c r="L246" i="9"/>
  <c r="F246" i="9" s="1"/>
  <c r="E246" i="9"/>
  <c r="M245" i="9"/>
  <c r="L245" i="9"/>
  <c r="F245" i="9"/>
  <c r="E245" i="9"/>
  <c r="M244" i="9"/>
  <c r="L244" i="9"/>
  <c r="F244" i="9" s="1"/>
  <c r="E244" i="9"/>
  <c r="M243" i="9"/>
  <c r="L243" i="9"/>
  <c r="E243" i="9"/>
  <c r="M242" i="9"/>
  <c r="L242" i="9"/>
  <c r="E242" i="9"/>
  <c r="M241" i="9"/>
  <c r="F241" i="9" s="1"/>
  <c r="L241" i="9"/>
  <c r="E241" i="9"/>
  <c r="M240" i="9"/>
  <c r="L240" i="9"/>
  <c r="F240" i="9"/>
  <c r="E240" i="9"/>
  <c r="M239" i="9"/>
  <c r="L239" i="9"/>
  <c r="E239" i="9"/>
  <c r="M238" i="9"/>
  <c r="L238" i="9"/>
  <c r="E238" i="9"/>
  <c r="M237" i="9"/>
  <c r="F237" i="9" s="1"/>
  <c r="L237" i="9"/>
  <c r="E237" i="9"/>
  <c r="M236" i="9"/>
  <c r="L236" i="9"/>
  <c r="E236" i="9"/>
  <c r="M235" i="9"/>
  <c r="L235" i="9"/>
  <c r="E235" i="9"/>
  <c r="M234" i="9"/>
  <c r="F234" i="9" s="1"/>
  <c r="L234" i="9"/>
  <c r="E234" i="9"/>
  <c r="M233" i="9"/>
  <c r="L233" i="9"/>
  <c r="F233" i="9"/>
  <c r="E233" i="9"/>
  <c r="M232" i="9"/>
  <c r="F232" i="9" s="1"/>
  <c r="B232" i="9" s="1"/>
  <c r="L232" i="9"/>
  <c r="E232" i="9"/>
  <c r="M231" i="9"/>
  <c r="L231" i="9"/>
  <c r="F231" i="9" s="1"/>
  <c r="B231" i="9" s="1"/>
  <c r="E231" i="9"/>
  <c r="M230" i="9"/>
  <c r="L230" i="9"/>
  <c r="E230" i="9"/>
  <c r="M229" i="9"/>
  <c r="F229" i="9" s="1"/>
  <c r="L229" i="9"/>
  <c r="E229" i="9"/>
  <c r="L228" i="9"/>
  <c r="E228" i="9"/>
  <c r="F227" i="9"/>
  <c r="F226" i="9"/>
  <c r="F225" i="9"/>
  <c r="F224" i="9"/>
  <c r="F223" i="9"/>
  <c r="F222" i="9"/>
  <c r="F221" i="9"/>
  <c r="F220" i="9"/>
  <c r="F219" i="9"/>
  <c r="G218" i="9"/>
  <c r="E218" i="9" s="1"/>
  <c r="B218" i="9" s="1"/>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F170" i="9"/>
  <c r="H169" i="9"/>
  <c r="G169" i="9"/>
  <c r="E169" i="9" s="1"/>
  <c r="B169" i="9" s="1"/>
  <c r="F169" i="9"/>
  <c r="H168" i="9"/>
  <c r="E168" i="9" s="1"/>
  <c r="B168" i="9" s="1"/>
  <c r="G168" i="9"/>
  <c r="F168" i="9"/>
  <c r="H167" i="9"/>
  <c r="G167" i="9"/>
  <c r="F167" i="9"/>
  <c r="E167" i="9"/>
  <c r="B167" i="9" s="1"/>
  <c r="H166" i="9"/>
  <c r="G166" i="9"/>
  <c r="E166" i="9" s="1"/>
  <c r="F166" i="9"/>
  <c r="H165" i="9"/>
  <c r="G165" i="9"/>
  <c r="E165" i="9" s="1"/>
  <c r="B165" i="9" s="1"/>
  <c r="F165" i="9"/>
  <c r="H164" i="9"/>
  <c r="E164" i="9" s="1"/>
  <c r="B164" i="9" s="1"/>
  <c r="G164" i="9"/>
  <c r="F164" i="9"/>
  <c r="H163" i="9"/>
  <c r="G163" i="9"/>
  <c r="F163" i="9"/>
  <c r="E163" i="9"/>
  <c r="B163" i="9" s="1"/>
  <c r="H162" i="9"/>
  <c r="G162" i="9"/>
  <c r="E162" i="9" s="1"/>
  <c r="F162" i="9"/>
  <c r="H161" i="9"/>
  <c r="G161" i="9"/>
  <c r="E161" i="9" s="1"/>
  <c r="B161" i="9" s="1"/>
  <c r="F161" i="9"/>
  <c r="H160" i="9"/>
  <c r="E160" i="9" s="1"/>
  <c r="B160" i="9" s="1"/>
  <c r="G160" i="9"/>
  <c r="F160" i="9"/>
  <c r="H159" i="9"/>
  <c r="G159" i="9"/>
  <c r="F159" i="9"/>
  <c r="E159" i="9"/>
  <c r="B159" i="9" s="1"/>
  <c r="H158" i="9"/>
  <c r="G158" i="9"/>
  <c r="E158" i="9" s="1"/>
  <c r="F158" i="9"/>
  <c r="H157" i="9"/>
  <c r="G157" i="9"/>
  <c r="E157" i="9" s="1"/>
  <c r="B157" i="9" s="1"/>
  <c r="F157" i="9"/>
  <c r="H156" i="9"/>
  <c r="F156" i="9"/>
  <c r="H155" i="9"/>
  <c r="G155" i="9"/>
  <c r="F155" i="9"/>
  <c r="E155" i="9"/>
  <c r="B155" i="9" s="1"/>
  <c r="H154" i="9"/>
  <c r="G154" i="9"/>
  <c r="E154" i="9" s="1"/>
  <c r="B154" i="9" s="1"/>
  <c r="F154" i="9"/>
  <c r="H153" i="9"/>
  <c r="G153" i="9"/>
  <c r="F153" i="9"/>
  <c r="H152" i="9"/>
  <c r="E152" i="9" s="1"/>
  <c r="G152" i="9"/>
  <c r="F152" i="9"/>
  <c r="B152" i="9"/>
  <c r="H151" i="9"/>
  <c r="G151" i="9"/>
  <c r="F151" i="9"/>
  <c r="E151" i="9"/>
  <c r="B151" i="9" s="1"/>
  <c r="H150" i="9"/>
  <c r="G150" i="9"/>
  <c r="E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G144" i="9"/>
  <c r="F144" i="9"/>
  <c r="B144" i="9"/>
  <c r="H143" i="9"/>
  <c r="G143" i="9"/>
  <c r="F143" i="9"/>
  <c r="E143" i="9"/>
  <c r="B143" i="9" s="1"/>
  <c r="H142" i="9"/>
  <c r="G142" i="9"/>
  <c r="E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G136" i="9"/>
  <c r="F136" i="9"/>
  <c r="B136" i="9"/>
  <c r="H135" i="9"/>
  <c r="G135" i="9"/>
  <c r="F135" i="9"/>
  <c r="E135" i="9"/>
  <c r="B135" i="9" s="1"/>
  <c r="H134" i="9"/>
  <c r="G134" i="9"/>
  <c r="E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G128" i="9"/>
  <c r="F128" i="9"/>
  <c r="B128" i="9"/>
  <c r="H127" i="9"/>
  <c r="G127" i="9"/>
  <c r="F127" i="9"/>
  <c r="E127" i="9"/>
  <c r="B127" i="9" s="1"/>
  <c r="H126" i="9"/>
  <c r="G126" i="9"/>
  <c r="E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G120" i="9"/>
  <c r="F120" i="9"/>
  <c r="B120" i="9"/>
  <c r="H119" i="9"/>
  <c r="G119" i="9"/>
  <c r="F119" i="9"/>
  <c r="E119" i="9"/>
  <c r="B119" i="9" s="1"/>
  <c r="H118" i="9"/>
  <c r="G118" i="9"/>
  <c r="E118" i="9" s="1"/>
  <c r="F118" i="9"/>
  <c r="H117" i="9"/>
  <c r="G117" i="9"/>
  <c r="E117" i="9" s="1"/>
  <c r="B117" i="9" s="1"/>
  <c r="F117" i="9"/>
  <c r="H116" i="9"/>
  <c r="E116" i="9" s="1"/>
  <c r="B116" i="9" s="1"/>
  <c r="G116" i="9"/>
  <c r="F116" i="9"/>
  <c r="H115" i="9"/>
  <c r="G115" i="9"/>
  <c r="F115" i="9"/>
  <c r="E115" i="9"/>
  <c r="B115" i="9" s="1"/>
  <c r="H114" i="9"/>
  <c r="G114" i="9"/>
  <c r="E114" i="9" s="1"/>
  <c r="B114" i="9" s="1"/>
  <c r="F114" i="9"/>
  <c r="H113" i="9"/>
  <c r="G113" i="9"/>
  <c r="E113" i="9" s="1"/>
  <c r="B113" i="9" s="1"/>
  <c r="F113" i="9"/>
  <c r="H112" i="9"/>
  <c r="E112" i="9" s="1"/>
  <c r="G112" i="9"/>
  <c r="F112" i="9"/>
  <c r="B112" i="9"/>
  <c r="H111" i="9"/>
  <c r="G111" i="9"/>
  <c r="F111" i="9"/>
  <c r="E111" i="9"/>
  <c r="B111" i="9" s="1"/>
  <c r="H110" i="9"/>
  <c r="G110" i="9"/>
  <c r="E110" i="9" s="1"/>
  <c r="F110" i="9"/>
  <c r="H109" i="9"/>
  <c r="G109" i="9"/>
  <c r="E109" i="9" s="1"/>
  <c r="B109" i="9" s="1"/>
  <c r="F109" i="9"/>
  <c r="H108" i="9"/>
  <c r="E108" i="9" s="1"/>
  <c r="B108" i="9" s="1"/>
  <c r="G108" i="9"/>
  <c r="F108" i="9"/>
  <c r="H107" i="9"/>
  <c r="G107" i="9"/>
  <c r="F107" i="9"/>
  <c r="E107" i="9"/>
  <c r="B107" i="9" s="1"/>
  <c r="H106" i="9"/>
  <c r="G106" i="9"/>
  <c r="E106" i="9" s="1"/>
  <c r="F106" i="9"/>
  <c r="H105" i="9"/>
  <c r="G105" i="9"/>
  <c r="E105" i="9" s="1"/>
  <c r="B105" i="9" s="1"/>
  <c r="F105" i="9"/>
  <c r="H104" i="9"/>
  <c r="E104" i="9" s="1"/>
  <c r="B104" i="9" s="1"/>
  <c r="G104" i="9"/>
  <c r="F104" i="9"/>
  <c r="H103" i="9"/>
  <c r="G103" i="9"/>
  <c r="F103" i="9"/>
  <c r="E103" i="9"/>
  <c r="B103" i="9" s="1"/>
  <c r="H102" i="9"/>
  <c r="G102" i="9"/>
  <c r="E102" i="9" s="1"/>
  <c r="F102" i="9"/>
  <c r="H101" i="9"/>
  <c r="G101" i="9"/>
  <c r="E101" i="9" s="1"/>
  <c r="B101" i="9" s="1"/>
  <c r="F101" i="9"/>
  <c r="H100" i="9"/>
  <c r="E100" i="9" s="1"/>
  <c r="B100" i="9" s="1"/>
  <c r="G100" i="9"/>
  <c r="F100" i="9"/>
  <c r="H99" i="9"/>
  <c r="G99" i="9"/>
  <c r="F99" i="9"/>
  <c r="E99" i="9"/>
  <c r="B99" i="9" s="1"/>
  <c r="H98" i="9"/>
  <c r="G98" i="9"/>
  <c r="E98" i="9" s="1"/>
  <c r="F98" i="9"/>
  <c r="H97" i="9"/>
  <c r="G97" i="9"/>
  <c r="E97" i="9" s="1"/>
  <c r="B97" i="9" s="1"/>
  <c r="F97" i="9"/>
  <c r="H96" i="9"/>
  <c r="E96" i="9" s="1"/>
  <c r="B96" i="9" s="1"/>
  <c r="G96" i="9"/>
  <c r="F96" i="9"/>
  <c r="H95" i="9"/>
  <c r="G95" i="9"/>
  <c r="F95" i="9"/>
  <c r="E95" i="9"/>
  <c r="B95" i="9" s="1"/>
  <c r="H94" i="9"/>
  <c r="G94" i="9"/>
  <c r="E94" i="9" s="1"/>
  <c r="F94" i="9"/>
  <c r="H93" i="9"/>
  <c r="G93" i="9"/>
  <c r="E93" i="9" s="1"/>
  <c r="B93" i="9" s="1"/>
  <c r="F93" i="9"/>
  <c r="H92" i="9"/>
  <c r="E92" i="9" s="1"/>
  <c r="B92" i="9" s="1"/>
  <c r="G92" i="9"/>
  <c r="F92" i="9"/>
  <c r="H91" i="9"/>
  <c r="G91" i="9"/>
  <c r="F91" i="9"/>
  <c r="E91" i="9"/>
  <c r="B91" i="9" s="1"/>
  <c r="H90" i="9"/>
  <c r="G90" i="9"/>
  <c r="E90" i="9" s="1"/>
  <c r="F90" i="9"/>
  <c r="H89" i="9"/>
  <c r="G89" i="9"/>
  <c r="E89" i="9" s="1"/>
  <c r="B89" i="9" s="1"/>
  <c r="F89" i="9"/>
  <c r="H88" i="9"/>
  <c r="E88" i="9" s="1"/>
  <c r="B88" i="9" s="1"/>
  <c r="G88" i="9"/>
  <c r="F88" i="9"/>
  <c r="H87" i="9"/>
  <c r="G87" i="9"/>
  <c r="F87" i="9"/>
  <c r="E87" i="9"/>
  <c r="B87" i="9" s="1"/>
  <c r="H86" i="9"/>
  <c r="G86" i="9"/>
  <c r="E86" i="9" s="1"/>
  <c r="F86" i="9"/>
  <c r="H85" i="9"/>
  <c r="G85" i="9"/>
  <c r="E85" i="9" s="1"/>
  <c r="B85" i="9" s="1"/>
  <c r="F85" i="9"/>
  <c r="H84" i="9"/>
  <c r="E84" i="9" s="1"/>
  <c r="B84" i="9" s="1"/>
  <c r="G84" i="9"/>
  <c r="F84" i="9"/>
  <c r="H83" i="9"/>
  <c r="E83" i="9" s="1"/>
  <c r="B83" i="9" s="1"/>
  <c r="G83" i="9"/>
  <c r="F83" i="9"/>
  <c r="H82" i="9"/>
  <c r="G82" i="9"/>
  <c r="E82" i="9" s="1"/>
  <c r="F82" i="9"/>
  <c r="H81" i="9"/>
  <c r="G81" i="9"/>
  <c r="F81" i="9"/>
  <c r="H80" i="9"/>
  <c r="E80" i="9" s="1"/>
  <c r="B80" i="9" s="1"/>
  <c r="G80" i="9"/>
  <c r="F80" i="9"/>
  <c r="H79" i="9"/>
  <c r="G79" i="9"/>
  <c r="F79" i="9"/>
  <c r="E79" i="9"/>
  <c r="B79" i="9" s="1"/>
  <c r="H78" i="9"/>
  <c r="G78" i="9"/>
  <c r="E78" i="9" s="1"/>
  <c r="F78" i="9"/>
  <c r="H77" i="9"/>
  <c r="G77" i="9"/>
  <c r="E77" i="9" s="1"/>
  <c r="B77" i="9" s="1"/>
  <c r="F77" i="9"/>
  <c r="H76" i="9"/>
  <c r="E76" i="9" s="1"/>
  <c r="B76" i="9" s="1"/>
  <c r="G76" i="9"/>
  <c r="F76" i="9"/>
  <c r="H75" i="9"/>
  <c r="G75" i="9"/>
  <c r="F75" i="9"/>
  <c r="E75" i="9"/>
  <c r="B75" i="9" s="1"/>
  <c r="H74" i="9"/>
  <c r="G74" i="9"/>
  <c r="E74" i="9" s="1"/>
  <c r="F74" i="9"/>
  <c r="H73" i="9"/>
  <c r="G73" i="9"/>
  <c r="E73" i="9" s="1"/>
  <c r="B73" i="9" s="1"/>
  <c r="F73" i="9"/>
  <c r="H72" i="9"/>
  <c r="E72" i="9" s="1"/>
  <c r="B72" i="9" s="1"/>
  <c r="G72" i="9"/>
  <c r="F72" i="9"/>
  <c r="H71" i="9"/>
  <c r="G71" i="9"/>
  <c r="F71" i="9"/>
  <c r="E71" i="9"/>
  <c r="B71" i="9" s="1"/>
  <c r="H70" i="9"/>
  <c r="G70" i="9"/>
  <c r="E70" i="9" s="1"/>
  <c r="F70" i="9"/>
  <c r="H69" i="9"/>
  <c r="G69" i="9"/>
  <c r="F69" i="9"/>
  <c r="H68" i="9"/>
  <c r="E68" i="9" s="1"/>
  <c r="B68" i="9" s="1"/>
  <c r="G68" i="9"/>
  <c r="F68" i="9"/>
  <c r="H67" i="9"/>
  <c r="G67" i="9"/>
  <c r="F67" i="9"/>
  <c r="E67" i="9"/>
  <c r="B67" i="9" s="1"/>
  <c r="H66" i="9"/>
  <c r="G66" i="9"/>
  <c r="E66" i="9" s="1"/>
  <c r="F66" i="9"/>
  <c r="H65" i="9"/>
  <c r="G65" i="9"/>
  <c r="E65" i="9" s="1"/>
  <c r="B65" i="9" s="1"/>
  <c r="F65" i="9"/>
  <c r="H64" i="9"/>
  <c r="E64" i="9" s="1"/>
  <c r="B64" i="9" s="1"/>
  <c r="G64" i="9"/>
  <c r="F64" i="9"/>
  <c r="H63" i="9"/>
  <c r="E63" i="9" s="1"/>
  <c r="B63" i="9" s="1"/>
  <c r="G63" i="9"/>
  <c r="F63" i="9"/>
  <c r="H62" i="9"/>
  <c r="G62" i="9"/>
  <c r="E62" i="9" s="1"/>
  <c r="F62" i="9"/>
  <c r="H61" i="9"/>
  <c r="G61" i="9"/>
  <c r="E61" i="9" s="1"/>
  <c r="B61" i="9" s="1"/>
  <c r="F61" i="9"/>
  <c r="H60" i="9"/>
  <c r="E60" i="9" s="1"/>
  <c r="B60" i="9" s="1"/>
  <c r="G60" i="9"/>
  <c r="F60" i="9"/>
  <c r="H59" i="9"/>
  <c r="G59" i="9"/>
  <c r="F59" i="9"/>
  <c r="E59" i="9"/>
  <c r="B59" i="9" s="1"/>
  <c r="H58" i="9"/>
  <c r="G58" i="9"/>
  <c r="E58" i="9" s="1"/>
  <c r="F58" i="9"/>
  <c r="H57" i="9"/>
  <c r="G57" i="9"/>
  <c r="E57" i="9" s="1"/>
  <c r="B57" i="9" s="1"/>
  <c r="F57" i="9"/>
  <c r="H56" i="9"/>
  <c r="G56" i="9"/>
  <c r="F56" i="9"/>
  <c r="H55" i="9"/>
  <c r="E55" i="9" s="1"/>
  <c r="B55" i="9" s="1"/>
  <c r="G55" i="9"/>
  <c r="F55" i="9"/>
  <c r="H54" i="9"/>
  <c r="G54" i="9"/>
  <c r="F54" i="9"/>
  <c r="E54" i="9"/>
  <c r="B54" i="9" s="1"/>
  <c r="H53" i="9"/>
  <c r="G53" i="9"/>
  <c r="F53" i="9"/>
  <c r="H52" i="9"/>
  <c r="E52" i="9" s="1"/>
  <c r="B52" i="9" s="1"/>
  <c r="G52" i="9"/>
  <c r="F52" i="9"/>
  <c r="H51" i="9"/>
  <c r="E51" i="9" s="1"/>
  <c r="G51" i="9"/>
  <c r="F51" i="9"/>
  <c r="H50" i="9"/>
  <c r="G50" i="9"/>
  <c r="E50" i="9" s="1"/>
  <c r="B50" i="9" s="1"/>
  <c r="F50" i="9"/>
  <c r="H49" i="9"/>
  <c r="G49" i="9"/>
  <c r="E49" i="9" s="1"/>
  <c r="B49" i="9" s="1"/>
  <c r="F49" i="9"/>
  <c r="H48" i="9"/>
  <c r="G48" i="9"/>
  <c r="E48" i="9" s="1"/>
  <c r="B48" i="9" s="1"/>
  <c r="F48" i="9"/>
  <c r="H47" i="9"/>
  <c r="E47" i="9" s="1"/>
  <c r="B47" i="9" s="1"/>
  <c r="G47" i="9"/>
  <c r="F47" i="9"/>
  <c r="H46" i="9"/>
  <c r="G46" i="9"/>
  <c r="F46" i="9"/>
  <c r="E46" i="9"/>
  <c r="B46" i="9" s="1"/>
  <c r="H45" i="9"/>
  <c r="G45" i="9"/>
  <c r="E45" i="9" s="1"/>
  <c r="F45" i="9"/>
  <c r="H44" i="9"/>
  <c r="G44" i="9"/>
  <c r="E44" i="9" s="1"/>
  <c r="B44" i="9" s="1"/>
  <c r="F44" i="9"/>
  <c r="H43" i="9"/>
  <c r="E43" i="9" s="1"/>
  <c r="B43" i="9" s="1"/>
  <c r="G43" i="9"/>
  <c r="F43" i="9"/>
  <c r="H42" i="9"/>
  <c r="E42" i="9" s="1"/>
  <c r="B42" i="9" s="1"/>
  <c r="G42" i="9"/>
  <c r="F42" i="9"/>
  <c r="H41" i="9"/>
  <c r="G41" i="9"/>
  <c r="E41" i="9" s="1"/>
  <c r="F41" i="9"/>
  <c r="H40" i="9"/>
  <c r="G40" i="9"/>
  <c r="E40" i="9" s="1"/>
  <c r="B40" i="9" s="1"/>
  <c r="F40" i="9"/>
  <c r="H39" i="9"/>
  <c r="E39" i="9" s="1"/>
  <c r="B39" i="9" s="1"/>
  <c r="G39" i="9"/>
  <c r="F39" i="9"/>
  <c r="H38" i="9"/>
  <c r="G38" i="9"/>
  <c r="F38" i="9"/>
  <c r="E38" i="9"/>
  <c r="B38" i="9" s="1"/>
  <c r="H37" i="9"/>
  <c r="G37" i="9"/>
  <c r="F37" i="9"/>
  <c r="H36" i="9"/>
  <c r="G36" i="9"/>
  <c r="F36" i="9"/>
  <c r="H35" i="9"/>
  <c r="E35" i="9" s="1"/>
  <c r="G35" i="9"/>
  <c r="F35" i="9"/>
  <c r="B35" i="9"/>
  <c r="H34" i="9"/>
  <c r="G34" i="9"/>
  <c r="F34" i="9"/>
  <c r="E34" i="9"/>
  <c r="B34" i="9" s="1"/>
  <c r="H33" i="9"/>
  <c r="G33" i="9"/>
  <c r="E33" i="9" s="1"/>
  <c r="F33" i="9"/>
  <c r="H32" i="9"/>
  <c r="G32" i="9"/>
  <c r="E32" i="9" s="1"/>
  <c r="B32" i="9" s="1"/>
  <c r="F32" i="9"/>
  <c r="H31" i="9"/>
  <c r="G31" i="9"/>
  <c r="F31" i="9"/>
  <c r="H30" i="9"/>
  <c r="E30" i="9" s="1"/>
  <c r="B30" i="9" s="1"/>
  <c r="G30" i="9"/>
  <c r="F30" i="9"/>
  <c r="H29" i="9"/>
  <c r="G29" i="9"/>
  <c r="E29" i="9" s="1"/>
  <c r="B29" i="9" s="1"/>
  <c r="F29" i="9"/>
  <c r="H28" i="9"/>
  <c r="G28" i="9"/>
  <c r="F28" i="9"/>
  <c r="H27" i="9"/>
  <c r="E27" i="9" s="1"/>
  <c r="G27" i="9"/>
  <c r="F27" i="9"/>
  <c r="B27" i="9"/>
  <c r="H26" i="9"/>
  <c r="G26" i="9"/>
  <c r="F26" i="9"/>
  <c r="E26" i="9"/>
  <c r="B26" i="9" s="1"/>
  <c r="H25" i="9"/>
  <c r="G25" i="9"/>
  <c r="F25" i="9"/>
  <c r="F24" i="9"/>
  <c r="I10" i="9"/>
  <c r="F4" i="9"/>
  <c r="O3" i="9"/>
  <c r="G296" i="9" s="1"/>
  <c r="I3" i="9"/>
  <c r="H3" i="9"/>
  <c r="G3" i="9"/>
  <c r="D104" i="8"/>
  <c r="I41" i="3" s="1"/>
  <c r="D97" i="8"/>
  <c r="D92" i="8"/>
  <c r="C1669" i="1" s="1"/>
  <c r="D87" i="8"/>
  <c r="D82" i="8"/>
  <c r="D77" i="8"/>
  <c r="D72" i="8"/>
  <c r="D67" i="8"/>
  <c r="D62" i="8"/>
  <c r="D57" i="8"/>
  <c r="D51" i="8" s="1"/>
  <c r="D52" i="8"/>
  <c r="D46" i="8"/>
  <c r="D37" i="8"/>
  <c r="D27" i="8"/>
  <c r="C1604" i="1" s="1"/>
  <c r="H1604" i="1" s="1"/>
  <c r="D18" i="8"/>
  <c r="D8" i="8"/>
  <c r="D6" i="8" s="1"/>
  <c r="E44" i="7"/>
  <c r="D44" i="7"/>
  <c r="E39" i="7"/>
  <c r="E38" i="7" s="1"/>
  <c r="D39" i="7"/>
  <c r="D38" i="7" s="1"/>
  <c r="E30" i="7"/>
  <c r="D30" i="7"/>
  <c r="E23" i="7"/>
  <c r="E22" i="7" s="1"/>
  <c r="D23" i="7"/>
  <c r="D22" i="7"/>
  <c r="E14" i="7"/>
  <c r="D14" i="7"/>
  <c r="E7" i="7"/>
  <c r="E6" i="7" s="1"/>
  <c r="D7" i="7"/>
  <c r="D6" i="7" s="1"/>
  <c r="D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514" i="1" s="1"/>
  <c r="D118" i="6"/>
  <c r="F117" i="6"/>
  <c r="F116" i="6"/>
  <c r="E115" i="6"/>
  <c r="D115" i="6"/>
  <c r="F113" i="6"/>
  <c r="F112" i="6"/>
  <c r="F111" i="6"/>
  <c r="F110" i="6"/>
  <c r="F109" i="6"/>
  <c r="F108" i="6"/>
  <c r="E107" i="6"/>
  <c r="D1503" i="1" s="1"/>
  <c r="D107" i="6"/>
  <c r="F106" i="6"/>
  <c r="F105" i="6"/>
  <c r="F104" i="6"/>
  <c r="F103" i="6"/>
  <c r="F102" i="6"/>
  <c r="F101" i="6"/>
  <c r="F100" i="6"/>
  <c r="F99" i="6"/>
  <c r="E99" i="6"/>
  <c r="D99" i="6"/>
  <c r="F98" i="6"/>
  <c r="F97" i="6"/>
  <c r="F96" i="6"/>
  <c r="F95" i="6"/>
  <c r="E94" i="6"/>
  <c r="E89" i="6" s="1"/>
  <c r="D1485" i="1" s="1"/>
  <c r="D94" i="6"/>
  <c r="D89" i="6" s="1"/>
  <c r="F93" i="6"/>
  <c r="F92" i="6"/>
  <c r="F91" i="6"/>
  <c r="F90" i="6"/>
  <c r="E90" i="6"/>
  <c r="D90" i="6"/>
  <c r="F89" i="6"/>
  <c r="F88" i="6"/>
  <c r="F87" i="6"/>
  <c r="F86" i="6"/>
  <c r="F85" i="6"/>
  <c r="F84" i="6"/>
  <c r="F83" i="6"/>
  <c r="E82" i="6"/>
  <c r="F82" i="6" s="1"/>
  <c r="D82" i="6"/>
  <c r="F81" i="6"/>
  <c r="F80" i="6"/>
  <c r="F79" i="6"/>
  <c r="F78" i="6"/>
  <c r="F77" i="6"/>
  <c r="F76"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1435" i="1" s="1"/>
  <c r="D39" i="6"/>
  <c r="F38" i="6"/>
  <c r="F37" i="6"/>
  <c r="E36" i="6"/>
  <c r="D36" i="6"/>
  <c r="F36" i="6" s="1"/>
  <c r="F34" i="6"/>
  <c r="F33" i="6"/>
  <c r="F32" i="6"/>
  <c r="F31" i="6"/>
  <c r="F30" i="6"/>
  <c r="F29" i="6"/>
  <c r="E28" i="6"/>
  <c r="D1424" i="1" s="1"/>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E6" i="6"/>
  <c r="F6"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E296" i="5"/>
  <c r="D1300" i="1" s="1"/>
  <c r="F295" i="5"/>
  <c r="F294" i="5"/>
  <c r="F293" i="5"/>
  <c r="F292" i="5"/>
  <c r="F291" i="5"/>
  <c r="E291" i="5"/>
  <c r="D291" i="5"/>
  <c r="F290" i="5"/>
  <c r="F289" i="5"/>
  <c r="F288" i="5"/>
  <c r="F287" i="5"/>
  <c r="F286" i="5"/>
  <c r="F285" i="5"/>
  <c r="F284" i="5"/>
  <c r="F283" i="5"/>
  <c r="F282" i="5"/>
  <c r="F281" i="5"/>
  <c r="F280" i="5"/>
  <c r="F279" i="5"/>
  <c r="F278" i="5"/>
  <c r="E277" i="5"/>
  <c r="F277" i="5" s="1"/>
  <c r="D277" i="5"/>
  <c r="F276" i="5"/>
  <c r="F275" i="5"/>
  <c r="E274" i="5"/>
  <c r="D1278" i="1" s="1"/>
  <c r="H1278" i="1" s="1"/>
  <c r="D274" i="5"/>
  <c r="F273" i="5"/>
  <c r="F272" i="5"/>
  <c r="F271" i="5"/>
  <c r="F270" i="5"/>
  <c r="F269" i="5"/>
  <c r="F268" i="5"/>
  <c r="F267" i="5"/>
  <c r="F266" i="5"/>
  <c r="F265" i="5"/>
  <c r="E264" i="5"/>
  <c r="D264" i="5"/>
  <c r="F264" i="5" s="1"/>
  <c r="F263" i="5"/>
  <c r="F262" i="5"/>
  <c r="F261" i="5"/>
  <c r="F260" i="5"/>
  <c r="E260" i="5"/>
  <c r="D260" i="5"/>
  <c r="F259" i="5"/>
  <c r="F258" i="5"/>
  <c r="F257" i="5"/>
  <c r="E256" i="5"/>
  <c r="D1260" i="1" s="1"/>
  <c r="H1260" i="1" s="1"/>
  <c r="D256" i="5"/>
  <c r="F254" i="5"/>
  <c r="F253" i="5"/>
  <c r="E252" i="5"/>
  <c r="D1256" i="1" s="1"/>
  <c r="D252" i="5"/>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E211" i="5"/>
  <c r="D211" i="5"/>
  <c r="F211" i="5" s="1"/>
  <c r="F210" i="5"/>
  <c r="F209" i="5"/>
  <c r="F208" i="5"/>
  <c r="F207" i="5"/>
  <c r="F206" i="5"/>
  <c r="F205" i="5"/>
  <c r="F204" i="5"/>
  <c r="E204" i="5"/>
  <c r="E203" i="5" s="1"/>
  <c r="H338" i="9" s="1"/>
  <c r="D204" i="5"/>
  <c r="D203" i="5"/>
  <c r="F202" i="5"/>
  <c r="F201" i="5"/>
  <c r="F200" i="5"/>
  <c r="F199" i="5"/>
  <c r="F198" i="5"/>
  <c r="E197" i="5"/>
  <c r="H337" i="9" s="1"/>
  <c r="D197" i="5"/>
  <c r="F196" i="5"/>
  <c r="F195" i="5"/>
  <c r="F194" i="5"/>
  <c r="F193" i="5"/>
  <c r="F192" i="5"/>
  <c r="F191" i="5"/>
  <c r="F190" i="5"/>
  <c r="F189" i="5"/>
  <c r="F188" i="5"/>
  <c r="F187" i="5"/>
  <c r="F186" i="5"/>
  <c r="E186" i="5"/>
  <c r="E178" i="5" s="1"/>
  <c r="D186" i="5"/>
  <c r="F185" i="5"/>
  <c r="F184" i="5"/>
  <c r="F183" i="5"/>
  <c r="F182" i="5"/>
  <c r="E181" i="5"/>
  <c r="D181" i="5"/>
  <c r="F180" i="5"/>
  <c r="F179" i="5"/>
  <c r="F174" i="5"/>
  <c r="F173" i="5"/>
  <c r="F172"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G315" i="9" s="1"/>
  <c r="F149" i="5"/>
  <c r="F148" i="5"/>
  <c r="E147" i="5"/>
  <c r="D1152" i="1" s="1"/>
  <c r="H1152" i="1" s="1"/>
  <c r="D147" i="5"/>
  <c r="F146" i="5"/>
  <c r="F145" i="5"/>
  <c r="F144" i="5"/>
  <c r="F143" i="5"/>
  <c r="E143" i="5"/>
  <c r="D1148" i="1" s="1"/>
  <c r="D143" i="5"/>
  <c r="F142" i="5"/>
  <c r="F141" i="5"/>
  <c r="F140" i="5"/>
  <c r="F139" i="5"/>
  <c r="F138" i="5"/>
  <c r="F137" i="5"/>
  <c r="E136" i="5"/>
  <c r="F136" i="5" s="1"/>
  <c r="D136" i="5"/>
  <c r="D135" i="5" s="1"/>
  <c r="F134" i="5"/>
  <c r="F133" i="5"/>
  <c r="F132" i="5"/>
  <c r="F131" i="5"/>
  <c r="F130" i="5"/>
  <c r="F129" i="5"/>
  <c r="F128" i="5"/>
  <c r="E127" i="5"/>
  <c r="D127" i="5"/>
  <c r="F127" i="5" s="1"/>
  <c r="F126" i="5"/>
  <c r="F125" i="5"/>
  <c r="F124" i="5"/>
  <c r="F123" i="5"/>
  <c r="F122" i="5"/>
  <c r="F121"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4" i="9" s="1"/>
  <c r="D88" i="5"/>
  <c r="F88" i="5" s="1"/>
  <c r="F87" i="5"/>
  <c r="F86" i="5"/>
  <c r="F85" i="5"/>
  <c r="F84" i="5"/>
  <c r="F83" i="5"/>
  <c r="E82" i="5"/>
  <c r="D82" i="5"/>
  <c r="F81" i="5"/>
  <c r="F80" i="5"/>
  <c r="F79" i="5"/>
  <c r="F78" i="5"/>
  <c r="F77" i="5"/>
  <c r="E76" i="5"/>
  <c r="D76" i="5"/>
  <c r="F76" i="5" s="1"/>
  <c r="F75" i="5"/>
  <c r="F74" i="5"/>
  <c r="F73" i="5"/>
  <c r="F72" i="5"/>
  <c r="E71" i="5"/>
  <c r="D71" i="5"/>
  <c r="F68" i="5"/>
  <c r="F67" i="5"/>
  <c r="F66" i="5"/>
  <c r="F65" i="5"/>
  <c r="F64" i="5"/>
  <c r="E63" i="5"/>
  <c r="D63" i="5"/>
  <c r="F63" i="5" s="1"/>
  <c r="F62" i="5"/>
  <c r="F61" i="5"/>
  <c r="F60" i="5"/>
  <c r="F59" i="5"/>
  <c r="F58" i="5"/>
  <c r="F57" i="5"/>
  <c r="E56" i="5"/>
  <c r="F56" i="5" s="1"/>
  <c r="D56" i="5"/>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024" i="1" s="1"/>
  <c r="H1024" i="1" s="1"/>
  <c r="D19" i="5"/>
  <c r="F18" i="5"/>
  <c r="F17" i="5"/>
  <c r="F16" i="5"/>
  <c r="F15" i="5"/>
  <c r="F14" i="5"/>
  <c r="E13" i="5"/>
  <c r="D1018" i="1" s="1"/>
  <c r="H1018" i="1" s="1"/>
  <c r="D13" i="5"/>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D633" i="4"/>
  <c r="F632" i="4"/>
  <c r="F631" i="4"/>
  <c r="F630" i="4"/>
  <c r="E630" i="4"/>
  <c r="E629" i="4"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G156" i="9" s="1"/>
  <c r="F606" i="4"/>
  <c r="F605" i="4"/>
  <c r="F604" i="4"/>
  <c r="E603" i="4"/>
  <c r="D603" i="4"/>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F585" i="4"/>
  <c r="E585" i="4"/>
  <c r="D585" i="4"/>
  <c r="E584"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D536" i="4" s="1"/>
  <c r="E536" i="4"/>
  <c r="F534" i="4"/>
  <c r="F533" i="4"/>
  <c r="F532" i="4"/>
  <c r="E532" i="4"/>
  <c r="E522" i="4" s="1"/>
  <c r="D532" i="4"/>
  <c r="F531" i="4"/>
  <c r="F530" i="4"/>
  <c r="F529" i="4"/>
  <c r="E529" i="4"/>
  <c r="D529" i="4"/>
  <c r="F528" i="4"/>
  <c r="F527" i="4"/>
  <c r="E526" i="4"/>
  <c r="D526" i="4"/>
  <c r="F526" i="4" s="1"/>
  <c r="F525" i="4"/>
  <c r="F524" i="4"/>
  <c r="E523" i="4"/>
  <c r="D523" i="4"/>
  <c r="C517" i="1"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496" i="1" s="1"/>
  <c r="D502" i="4"/>
  <c r="F501" i="4"/>
  <c r="F500" i="4"/>
  <c r="F499" i="4"/>
  <c r="F498" i="4"/>
  <c r="E497" i="4"/>
  <c r="D497" i="4"/>
  <c r="F496" i="4"/>
  <c r="F495" i="4"/>
  <c r="F494" i="4"/>
  <c r="F493" i="4"/>
  <c r="E492" i="4"/>
  <c r="E491" i="4" s="1"/>
  <c r="D485" i="1" s="1"/>
  <c r="D492" i="4"/>
  <c r="F492" i="4" s="1"/>
  <c r="F490" i="4"/>
  <c r="F489" i="4"/>
  <c r="E488" i="4"/>
  <c r="D488" i="4"/>
  <c r="F488" i="4" s="1"/>
  <c r="F487" i="4"/>
  <c r="F486" i="4"/>
  <c r="E485" i="4"/>
  <c r="D485" i="4"/>
  <c r="F484" i="4"/>
  <c r="F483" i="4"/>
  <c r="F482" i="4"/>
  <c r="F481" i="4"/>
  <c r="E480" i="4"/>
  <c r="E479" i="4" s="1"/>
  <c r="D480" i="4"/>
  <c r="F480" i="4" s="1"/>
  <c r="F478" i="4"/>
  <c r="F477" i="4"/>
  <c r="E476" i="4"/>
  <c r="D476" i="4"/>
  <c r="F476" i="4" s="1"/>
  <c r="F475" i="4"/>
  <c r="F474" i="4"/>
  <c r="E473" i="4"/>
  <c r="D473" i="4"/>
  <c r="F473" i="4" s="1"/>
  <c r="F472" i="4"/>
  <c r="F471" i="4"/>
  <c r="F470" i="4"/>
  <c r="E470" i="4"/>
  <c r="D464" i="1" s="1"/>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6" i="4"/>
  <c r="F435" i="4"/>
  <c r="F434" i="4"/>
  <c r="F433" i="4"/>
  <c r="E432" i="4"/>
  <c r="E431" i="4" s="1"/>
  <c r="D432" i="4"/>
  <c r="F432" i="4" s="1"/>
  <c r="E428" i="4"/>
  <c r="D423" i="1" s="1"/>
  <c r="D428" i="4"/>
  <c r="E427" i="4"/>
  <c r="D422" i="1" s="1"/>
  <c r="H422" i="1" s="1"/>
  <c r="D427" i="4"/>
  <c r="F427" i="4" s="1"/>
  <c r="F426" i="4"/>
  <c r="E426" i="4"/>
  <c r="D426" i="4"/>
  <c r="D647" i="4" s="1"/>
  <c r="F421" i="4"/>
  <c r="F420" i="4"/>
  <c r="F419" i="4"/>
  <c r="F416" i="4"/>
  <c r="F415" i="4"/>
  <c r="F414" i="4"/>
  <c r="F413" i="4"/>
  <c r="F412" i="4"/>
  <c r="E412" i="4"/>
  <c r="D412" i="4"/>
  <c r="F411" i="4"/>
  <c r="F410" i="4"/>
  <c r="E410" i="4"/>
  <c r="D410" i="4"/>
  <c r="F409" i="4"/>
  <c r="F408" i="4"/>
  <c r="E407" i="4"/>
  <c r="E406" i="4" s="1"/>
  <c r="D407" i="4"/>
  <c r="F407" i="4" s="1"/>
  <c r="F406" i="4"/>
  <c r="D406"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D373" i="4" s="1"/>
  <c r="F372" i="4"/>
  <c r="F371" i="4"/>
  <c r="F370" i="4"/>
  <c r="F369" i="4"/>
  <c r="F368" i="4"/>
  <c r="F367" i="4"/>
  <c r="F366" i="4"/>
  <c r="E366" i="4"/>
  <c r="D366" i="4"/>
  <c r="F365" i="4"/>
  <c r="F364" i="4"/>
  <c r="F363" i="4"/>
  <c r="E362" i="4"/>
  <c r="D362" i="4"/>
  <c r="E361" i="4"/>
  <c r="D356" i="1" s="1"/>
  <c r="F359" i="4"/>
  <c r="F358" i="4"/>
  <c r="E358" i="4"/>
  <c r="D358" i="4"/>
  <c r="F357" i="4"/>
  <c r="F356" i="4"/>
  <c r="E355" i="4"/>
  <c r="E354" i="4" s="1"/>
  <c r="D355" i="4"/>
  <c r="F355" i="4" s="1"/>
  <c r="F354" i="4"/>
  <c r="D354" i="4"/>
  <c r="F353" i="4"/>
  <c r="F352" i="4"/>
  <c r="F351" i="4"/>
  <c r="F350" i="4"/>
  <c r="F349" i="4"/>
  <c r="E349" i="4"/>
  <c r="D344" i="1" s="1"/>
  <c r="D349" i="4"/>
  <c r="F348" i="4"/>
  <c r="F347" i="4"/>
  <c r="F346" i="4"/>
  <c r="E346" i="4"/>
  <c r="D346" i="4"/>
  <c r="F345" i="4"/>
  <c r="F344" i="4"/>
  <c r="F343" i="4"/>
  <c r="F342" i="4"/>
  <c r="F341" i="4"/>
  <c r="E341" i="4"/>
  <c r="E321" i="4" s="1"/>
  <c r="D316" i="1" s="1"/>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s="1"/>
  <c r="F321" i="4" s="1"/>
  <c r="F320" i="4"/>
  <c r="F319" i="4"/>
  <c r="F318" i="4"/>
  <c r="F317" i="4"/>
  <c r="F316" i="4"/>
  <c r="F315" i="4"/>
  <c r="F314" i="4"/>
  <c r="E314" i="4"/>
  <c r="D314" i="4"/>
  <c r="F313" i="4"/>
  <c r="F312" i="4"/>
  <c r="F311" i="4"/>
  <c r="E310" i="4"/>
  <c r="D310" i="4"/>
  <c r="E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D273" i="4"/>
  <c r="F272" i="4"/>
  <c r="F271" i="4"/>
  <c r="F270" i="4"/>
  <c r="E269" i="4"/>
  <c r="D269" i="4"/>
  <c r="F269" i="4" s="1"/>
  <c r="F268" i="4"/>
  <c r="F267" i="4"/>
  <c r="F266" i="4"/>
  <c r="F265" i="4"/>
  <c r="F264" i="4"/>
  <c r="E263" i="4"/>
  <c r="D263" i="4"/>
  <c r="E262" i="4"/>
  <c r="D258" i="1" s="1"/>
  <c r="F261" i="4"/>
  <c r="F260" i="4"/>
  <c r="F259" i="4"/>
  <c r="F258" i="4"/>
  <c r="E257" i="4"/>
  <c r="D257" i="4"/>
  <c r="F257" i="4" s="1"/>
  <c r="F256" i="4"/>
  <c r="F255" i="4"/>
  <c r="F254" i="4"/>
  <c r="E254" i="4"/>
  <c r="D254" i="4"/>
  <c r="F253" i="4"/>
  <c r="F252" i="4"/>
  <c r="F251" i="4"/>
  <c r="E250" i="4"/>
  <c r="D250" i="4"/>
  <c r="F250" i="4" s="1"/>
  <c r="F249" i="4"/>
  <c r="F248" i="4"/>
  <c r="F247" i="4"/>
  <c r="F246" i="4"/>
  <c r="E246" i="4"/>
  <c r="D242" i="1" s="1"/>
  <c r="D246" i="4"/>
  <c r="F245" i="4"/>
  <c r="F244" i="4"/>
  <c r="F243" i="4"/>
  <c r="E242" i="4"/>
  <c r="D242" i="4"/>
  <c r="F242" i="4" s="1"/>
  <c r="F241" i="4"/>
  <c r="F240" i="4"/>
  <c r="F239" i="4"/>
  <c r="F238" i="4"/>
  <c r="E237" i="4"/>
  <c r="D233" i="1" s="1"/>
  <c r="D237" i="4"/>
  <c r="F236" i="4"/>
  <c r="F235" i="4"/>
  <c r="E234" i="4"/>
  <c r="D234" i="4"/>
  <c r="F234" i="4" s="1"/>
  <c r="F233" i="4"/>
  <c r="F232" i="4"/>
  <c r="F231" i="4"/>
  <c r="E231" i="4"/>
  <c r="D231" i="4"/>
  <c r="F229" i="4"/>
  <c r="F228" i="4"/>
  <c r="F227" i="4"/>
  <c r="F226" i="4"/>
  <c r="E225" i="4"/>
  <c r="D221" i="1" s="1"/>
  <c r="D225" i="4"/>
  <c r="F224" i="4"/>
  <c r="F223" i="4"/>
  <c r="E222" i="4"/>
  <c r="E221" i="4" s="1"/>
  <c r="D217" i="1" s="1"/>
  <c r="D222" i="4"/>
  <c r="D221" i="4"/>
  <c r="F220" i="4"/>
  <c r="F219" i="4"/>
  <c r="F218" i="4"/>
  <c r="F217" i="4"/>
  <c r="E216" i="4"/>
  <c r="D216" i="4"/>
  <c r="F215" i="4"/>
  <c r="F214" i="4"/>
  <c r="F213" i="4"/>
  <c r="F212" i="4"/>
  <c r="F211" i="4"/>
  <c r="F210" i="4"/>
  <c r="F209" i="4"/>
  <c r="E208" i="4"/>
  <c r="D208" i="4"/>
  <c r="F207" i="4"/>
  <c r="F206" i="4"/>
  <c r="F205" i="4"/>
  <c r="F204" i="4"/>
  <c r="F203" i="4"/>
  <c r="E203" i="4"/>
  <c r="D203" i="4"/>
  <c r="D202"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E164" i="4" s="1"/>
  <c r="D160" i="1" s="1"/>
  <c r="D178" i="4"/>
  <c r="F177" i="4"/>
  <c r="F176" i="4"/>
  <c r="F175" i="4"/>
  <c r="F174" i="4"/>
  <c r="F173" i="4"/>
  <c r="F172" i="4"/>
  <c r="F171" i="4"/>
  <c r="E170" i="4"/>
  <c r="F170" i="4" s="1"/>
  <c r="D170" i="4"/>
  <c r="F169" i="4"/>
  <c r="F168" i="4"/>
  <c r="F167" i="4"/>
  <c r="F166" i="4"/>
  <c r="E165" i="4"/>
  <c r="F165" i="4" s="1"/>
  <c r="D165" i="4"/>
  <c r="D164" i="4" s="1"/>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D141" i="4"/>
  <c r="E140" i="4"/>
  <c r="D136" i="1" s="1"/>
  <c r="F139" i="4"/>
  <c r="F138" i="4"/>
  <c r="F137" i="4"/>
  <c r="F136" i="4"/>
  <c r="E135" i="4"/>
  <c r="D135" i="4"/>
  <c r="E134" i="4"/>
  <c r="F133" i="4"/>
  <c r="F132" i="4"/>
  <c r="F131" i="4"/>
  <c r="F130" i="4"/>
  <c r="E129" i="4"/>
  <c r="D129" i="4"/>
  <c r="F129" i="4" s="1"/>
  <c r="F128" i="4"/>
  <c r="F127" i="4"/>
  <c r="F126" i="4"/>
  <c r="E126" i="4"/>
  <c r="E125" i="4" s="1"/>
  <c r="D121" i="1" s="1"/>
  <c r="D126" i="4"/>
  <c r="F124" i="4"/>
  <c r="F123" i="4"/>
  <c r="F122" i="4"/>
  <c r="F121" i="4"/>
  <c r="E120" i="4"/>
  <c r="D120" i="4"/>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0" i="4"/>
  <c r="F89" i="4"/>
  <c r="F88" i="4"/>
  <c r="F87" i="4"/>
  <c r="F86" i="4"/>
  <c r="F85" i="4"/>
  <c r="F84" i="4"/>
  <c r="F83" i="4"/>
  <c r="E83" i="4"/>
  <c r="D83" i="4"/>
  <c r="F81" i="4"/>
  <c r="F80" i="4"/>
  <c r="F79" i="4"/>
  <c r="F78" i="4"/>
  <c r="F77" i="4"/>
  <c r="E77" i="4"/>
  <c r="D77" i="4"/>
  <c r="F76" i="4"/>
  <c r="F75" i="4"/>
  <c r="E74" i="4"/>
  <c r="D74" i="4"/>
  <c r="F74" i="4" s="1"/>
  <c r="F73" i="4"/>
  <c r="F72" i="4"/>
  <c r="E71" i="4"/>
  <c r="D71" i="4"/>
  <c r="F70" i="4"/>
  <c r="F69" i="4"/>
  <c r="F68" i="4"/>
  <c r="E68" i="4"/>
  <c r="D68" i="4"/>
  <c r="F67" i="4"/>
  <c r="F66" i="4"/>
  <c r="F65" i="4"/>
  <c r="E64" i="4"/>
  <c r="D60" i="1" s="1"/>
  <c r="D64" i="4"/>
  <c r="F63" i="4"/>
  <c r="F62" i="4"/>
  <c r="F61" i="4"/>
  <c r="E61" i="4"/>
  <c r="D61" i="4"/>
  <c r="F60" i="4"/>
  <c r="F59" i="4"/>
  <c r="E58" i="4"/>
  <c r="F58" i="4" s="1"/>
  <c r="D58" i="4"/>
  <c r="F57" i="4"/>
  <c r="F56" i="4"/>
  <c r="F55" i="4"/>
  <c r="F54" i="4"/>
  <c r="F53" i="4"/>
  <c r="E53" i="4"/>
  <c r="D53" i="4"/>
  <c r="F52" i="4"/>
  <c r="F51" i="4"/>
  <c r="F50" i="4"/>
  <c r="E50" i="4"/>
  <c r="E49" i="4" s="1"/>
  <c r="D45" i="1" s="1"/>
  <c r="D50" i="4"/>
  <c r="F48" i="4"/>
  <c r="F47" i="4"/>
  <c r="F46" i="4"/>
  <c r="F45" i="4"/>
  <c r="E44" i="4"/>
  <c r="E43" i="4" s="1"/>
  <c r="D39" i="1" s="1"/>
  <c r="D44" i="4"/>
  <c r="F42" i="4"/>
  <c r="F41" i="4"/>
  <c r="F40" i="4"/>
  <c r="E39" i="4"/>
  <c r="D35" i="1" s="1"/>
  <c r="D39" i="4"/>
  <c r="F39" i="4" s="1"/>
  <c r="F38" i="4"/>
  <c r="F37" i="4"/>
  <c r="F36" i="4"/>
  <c r="E36" i="4"/>
  <c r="D36" i="4"/>
  <c r="F35" i="4"/>
  <c r="F34" i="4"/>
  <c r="F33" i="4"/>
  <c r="F32" i="4"/>
  <c r="F31" i="4"/>
  <c r="F30" i="4"/>
  <c r="E29" i="4"/>
  <c r="D25" i="1" s="1"/>
  <c r="D29" i="4"/>
  <c r="F28" i="4"/>
  <c r="F27" i="4"/>
  <c r="F26" i="4"/>
  <c r="F25" i="4"/>
  <c r="F24" i="4"/>
  <c r="E23" i="4"/>
  <c r="F23" i="4" s="1"/>
  <c r="D23" i="4"/>
  <c r="F22" i="4"/>
  <c r="F21" i="4"/>
  <c r="F20" i="4"/>
  <c r="F19" i="4"/>
  <c r="F18" i="4"/>
  <c r="F17" i="4"/>
  <c r="E17" i="4"/>
  <c r="D17" i="4"/>
  <c r="F16" i="4"/>
  <c r="F15" i="4"/>
  <c r="F14" i="4"/>
  <c r="F13" i="4"/>
  <c r="F12" i="4"/>
  <c r="F11" i="4"/>
  <c r="F10" i="4"/>
  <c r="F9" i="4"/>
  <c r="E8" i="4"/>
  <c r="F8" i="4" s="1"/>
  <c r="D8" i="4"/>
  <c r="D7" i="4"/>
  <c r="C3" i="1" s="1"/>
  <c r="G41" i="3"/>
  <c r="B41" i="3"/>
  <c r="G40" i="3"/>
  <c r="B40" i="3"/>
  <c r="G39" i="3"/>
  <c r="B39" i="3"/>
  <c r="H38" i="3"/>
  <c r="G38" i="3"/>
  <c r="B38" i="3"/>
  <c r="I36" i="3"/>
  <c r="H36" i="3"/>
  <c r="G36" i="3"/>
  <c r="B36" i="3"/>
  <c r="I35" i="3"/>
  <c r="H35" i="3"/>
  <c r="G35" i="3"/>
  <c r="B35" i="3"/>
  <c r="H34"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6" i="1"/>
  <c r="G1686" i="1" s="1"/>
  <c r="H1685" i="1"/>
  <c r="C1685" i="1"/>
  <c r="G1685" i="1" s="1"/>
  <c r="C1684" i="1"/>
  <c r="H1684" i="1" s="1"/>
  <c r="C1683" i="1"/>
  <c r="H1682" i="1"/>
  <c r="C1682" i="1"/>
  <c r="G1682" i="1" s="1"/>
  <c r="C1681" i="1"/>
  <c r="H1681" i="1" s="1"/>
  <c r="G1680" i="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H1670" i="1"/>
  <c r="C1670" i="1"/>
  <c r="G1670" i="1" s="1"/>
  <c r="G1668" i="1"/>
  <c r="C1668" i="1"/>
  <c r="H1668" i="1" s="1"/>
  <c r="C1667" i="1"/>
  <c r="H1666" i="1"/>
  <c r="C1666" i="1"/>
  <c r="G1666" i="1" s="1"/>
  <c r="H1665" i="1"/>
  <c r="G1665" i="1"/>
  <c r="C1665" i="1"/>
  <c r="G1664" i="1"/>
  <c r="C1664" i="1"/>
  <c r="H1664" i="1" s="1"/>
  <c r="C1663" i="1"/>
  <c r="H1662" i="1"/>
  <c r="C1662" i="1"/>
  <c r="G1662" i="1" s="1"/>
  <c r="H1661" i="1"/>
  <c r="G1661" i="1"/>
  <c r="C1661" i="1"/>
  <c r="G1660" i="1"/>
  <c r="C1660" i="1"/>
  <c r="H1660" i="1" s="1"/>
  <c r="C1659" i="1"/>
  <c r="H1658" i="1"/>
  <c r="C1658" i="1"/>
  <c r="G1658" i="1" s="1"/>
  <c r="H1657" i="1"/>
  <c r="G1657" i="1"/>
  <c r="C1657" i="1"/>
  <c r="G1656" i="1"/>
  <c r="C1656" i="1"/>
  <c r="H1656" i="1" s="1"/>
  <c r="C1655" i="1"/>
  <c r="H1654" i="1"/>
  <c r="C1654" i="1"/>
  <c r="G1654" i="1" s="1"/>
  <c r="H1653" i="1"/>
  <c r="G1653" i="1"/>
  <c r="C1653" i="1"/>
  <c r="G1652" i="1"/>
  <c r="C1652" i="1"/>
  <c r="H1652" i="1" s="1"/>
  <c r="C1651" i="1"/>
  <c r="H1650" i="1"/>
  <c r="C1650" i="1"/>
  <c r="G1650" i="1" s="1"/>
  <c r="H1649" i="1"/>
  <c r="G1649" i="1"/>
  <c r="C1649" i="1"/>
  <c r="G1648" i="1"/>
  <c r="C1648" i="1"/>
  <c r="H1648" i="1" s="1"/>
  <c r="C1647" i="1"/>
  <c r="H1646" i="1"/>
  <c r="C1646" i="1"/>
  <c r="G1646" i="1" s="1"/>
  <c r="H1645" i="1"/>
  <c r="G1645" i="1"/>
  <c r="C1645" i="1"/>
  <c r="G1644" i="1"/>
  <c r="C1644" i="1"/>
  <c r="H1644" i="1" s="1"/>
  <c r="C1643" i="1"/>
  <c r="H1642" i="1"/>
  <c r="C1642" i="1"/>
  <c r="G1642" i="1" s="1"/>
  <c r="H1641" i="1"/>
  <c r="G1641" i="1"/>
  <c r="C1641" i="1"/>
  <c r="G1640" i="1"/>
  <c r="C1640" i="1"/>
  <c r="H1640" i="1" s="1"/>
  <c r="C1639" i="1"/>
  <c r="H1638" i="1"/>
  <c r="C1638" i="1"/>
  <c r="G1638" i="1" s="1"/>
  <c r="C1637" i="1"/>
  <c r="H1637" i="1" s="1"/>
  <c r="G1636" i="1"/>
  <c r="C1636" i="1"/>
  <c r="H1636" i="1" s="1"/>
  <c r="C1635" i="1"/>
  <c r="H1633" i="1"/>
  <c r="G1633" i="1"/>
  <c r="C1633" i="1"/>
  <c r="G1632" i="1"/>
  <c r="C1632" i="1"/>
  <c r="H1632" i="1" s="1"/>
  <c r="C1631" i="1"/>
  <c r="H1630" i="1"/>
  <c r="C1630" i="1"/>
  <c r="G1630" i="1" s="1"/>
  <c r="H1629" i="1"/>
  <c r="G1629" i="1"/>
  <c r="C1629" i="1"/>
  <c r="C1627" i="1"/>
  <c r="H1626" i="1"/>
  <c r="C1626" i="1"/>
  <c r="G1626" i="1" s="1"/>
  <c r="H1625" i="1"/>
  <c r="G1625" i="1"/>
  <c r="C1625" i="1"/>
  <c r="G1624" i="1"/>
  <c r="C1624" i="1"/>
  <c r="H1624" i="1" s="1"/>
  <c r="C1623" i="1"/>
  <c r="C1620" i="1"/>
  <c r="H1620" i="1" s="1"/>
  <c r="C1619" i="1"/>
  <c r="C1618" i="1"/>
  <c r="G1618" i="1" s="1"/>
  <c r="H1617" i="1"/>
  <c r="G1617" i="1"/>
  <c r="C1617" i="1"/>
  <c r="C1616" i="1"/>
  <c r="H1616" i="1" s="1"/>
  <c r="C1615" i="1"/>
  <c r="C1613" i="1"/>
  <c r="H1613" i="1" s="1"/>
  <c r="C1612" i="1"/>
  <c r="H1612" i="1" s="1"/>
  <c r="C1611" i="1"/>
  <c r="C1610" i="1"/>
  <c r="G1610" i="1" s="1"/>
  <c r="H1609" i="1"/>
  <c r="G1609" i="1"/>
  <c r="C1609" i="1"/>
  <c r="C1608" i="1"/>
  <c r="H1608" i="1" s="1"/>
  <c r="C1607" i="1"/>
  <c r="H1606" i="1"/>
  <c r="C1606" i="1"/>
  <c r="G1606" i="1" s="1"/>
  <c r="H1605" i="1"/>
  <c r="C1605" i="1"/>
  <c r="G1605" i="1" s="1"/>
  <c r="C1603" i="1"/>
  <c r="H1601" i="1"/>
  <c r="C1601" i="1"/>
  <c r="G1601" i="1" s="1"/>
  <c r="G1600" i="1"/>
  <c r="C1600" i="1"/>
  <c r="H1600" i="1" s="1"/>
  <c r="C1599" i="1"/>
  <c r="H1598" i="1"/>
  <c r="C1598" i="1"/>
  <c r="G1598" i="1" s="1"/>
  <c r="H1597" i="1"/>
  <c r="G1597" i="1"/>
  <c r="C1597" i="1"/>
  <c r="G1596" i="1"/>
  <c r="C1596" i="1"/>
  <c r="H1596" i="1" s="1"/>
  <c r="C1595" i="1"/>
  <c r="C1594" i="1"/>
  <c r="G1594" i="1" s="1"/>
  <c r="C1593" i="1"/>
  <c r="H1593" i="1" s="1"/>
  <c r="G1592" i="1"/>
  <c r="C1592" i="1"/>
  <c r="H1592" i="1" s="1"/>
  <c r="C1591" i="1"/>
  <c r="C1590" i="1"/>
  <c r="G1590" i="1" s="1"/>
  <c r="C1589" i="1"/>
  <c r="H1589" i="1" s="1"/>
  <c r="G1588" i="1"/>
  <c r="C1588" i="1"/>
  <c r="H1588" i="1" s="1"/>
  <c r="C1587" i="1"/>
  <c r="C1586" i="1"/>
  <c r="G1586" i="1" s="1"/>
  <c r="C1585" i="1"/>
  <c r="H1585" i="1" s="1"/>
  <c r="G1584" i="1"/>
  <c r="C1584" i="1"/>
  <c r="H1584" i="1" s="1"/>
  <c r="C1583" i="1"/>
  <c r="H1582" i="1"/>
  <c r="C1582" i="1"/>
  <c r="G1582" i="1" s="1"/>
  <c r="D1581" i="1"/>
  <c r="C1581" i="1"/>
  <c r="J1581" i="1" s="1"/>
  <c r="H1580" i="1"/>
  <c r="G1580" i="1"/>
  <c r="I1580" i="1" s="1"/>
  <c r="D1580" i="1"/>
  <c r="C1580" i="1"/>
  <c r="J1580" i="1" s="1"/>
  <c r="D1579" i="1"/>
  <c r="C1579" i="1"/>
  <c r="J1579" i="1" s="1"/>
  <c r="H1578" i="1"/>
  <c r="G1578" i="1"/>
  <c r="I1578" i="1" s="1"/>
  <c r="D1578" i="1"/>
  <c r="C1578" i="1"/>
  <c r="J1578" i="1" s="1"/>
  <c r="H1577" i="1"/>
  <c r="G1577" i="1"/>
  <c r="D1577" i="1"/>
  <c r="C1577" i="1"/>
  <c r="D1576" i="1"/>
  <c r="C1576" i="1"/>
  <c r="J1576" i="1" s="1"/>
  <c r="H1575" i="1"/>
  <c r="G1575" i="1"/>
  <c r="I1575" i="1" s="1"/>
  <c r="D1575" i="1"/>
  <c r="C1575" i="1"/>
  <c r="J1575" i="1" s="1"/>
  <c r="D1574" i="1"/>
  <c r="C1574" i="1"/>
  <c r="J1574" i="1" s="1"/>
  <c r="H1573" i="1"/>
  <c r="G1573" i="1"/>
  <c r="I1573" i="1" s="1"/>
  <c r="D1573" i="1"/>
  <c r="C1573" i="1"/>
  <c r="J1573" i="1" s="1"/>
  <c r="H1572" i="1"/>
  <c r="G1572" i="1"/>
  <c r="D1572" i="1"/>
  <c r="C1572" i="1"/>
  <c r="H1571" i="1"/>
  <c r="G1571" i="1"/>
  <c r="D1571" i="1"/>
  <c r="C1571" i="1"/>
  <c r="D1570" i="1"/>
  <c r="C1570" i="1"/>
  <c r="J1570" i="1" s="1"/>
  <c r="H1569" i="1"/>
  <c r="G1569" i="1"/>
  <c r="I1569" i="1" s="1"/>
  <c r="D1569" i="1"/>
  <c r="C1569" i="1"/>
  <c r="J1569" i="1" s="1"/>
  <c r="D1568" i="1"/>
  <c r="C1568" i="1"/>
  <c r="J1568" i="1" s="1"/>
  <c r="H1567" i="1"/>
  <c r="G1567" i="1"/>
  <c r="I1567" i="1" s="1"/>
  <c r="D1567" i="1"/>
  <c r="C1567" i="1"/>
  <c r="J1567" i="1" s="1"/>
  <c r="D1566" i="1"/>
  <c r="C1566" i="1"/>
  <c r="J1566" i="1" s="1"/>
  <c r="H1565" i="1"/>
  <c r="G1565" i="1"/>
  <c r="I1565" i="1" s="1"/>
  <c r="D1565" i="1"/>
  <c r="C1565" i="1"/>
  <c r="J1565" i="1" s="1"/>
  <c r="D1564" i="1"/>
  <c r="C1564" i="1"/>
  <c r="J1564" i="1" s="1"/>
  <c r="D1563" i="1"/>
  <c r="C1563" i="1"/>
  <c r="H1562" i="1"/>
  <c r="G1562" i="1"/>
  <c r="D1562" i="1"/>
  <c r="C1562" i="1"/>
  <c r="J1562" i="1" s="1"/>
  <c r="J1561" i="1"/>
  <c r="D1561" i="1"/>
  <c r="C1561" i="1"/>
  <c r="H1560" i="1"/>
  <c r="G1560" i="1"/>
  <c r="D1560" i="1"/>
  <c r="C1560" i="1"/>
  <c r="J1560" i="1" s="1"/>
  <c r="J1559" i="1"/>
  <c r="D1559" i="1"/>
  <c r="C1559" i="1"/>
  <c r="H1558" i="1"/>
  <c r="G1558" i="1"/>
  <c r="D1558" i="1"/>
  <c r="C1558" i="1"/>
  <c r="J1558" i="1" s="1"/>
  <c r="D1557" i="1"/>
  <c r="J1557" i="1" s="1"/>
  <c r="C1557" i="1"/>
  <c r="D1556" i="1"/>
  <c r="C1556" i="1"/>
  <c r="C1555" i="1"/>
  <c r="H1554" i="1"/>
  <c r="G1554" i="1"/>
  <c r="D1554" i="1"/>
  <c r="C1554" i="1"/>
  <c r="J1554" i="1" s="1"/>
  <c r="J1553" i="1"/>
  <c r="D1553" i="1"/>
  <c r="C1553" i="1"/>
  <c r="H1552" i="1"/>
  <c r="G1552" i="1"/>
  <c r="D1552" i="1"/>
  <c r="C1552" i="1"/>
  <c r="J1552" i="1" s="1"/>
  <c r="J1551" i="1"/>
  <c r="D1551" i="1"/>
  <c r="C1551" i="1"/>
  <c r="H1550" i="1"/>
  <c r="G1550" i="1"/>
  <c r="D1550" i="1"/>
  <c r="C1550" i="1"/>
  <c r="J1550" i="1" s="1"/>
  <c r="J1549" i="1"/>
  <c r="D1549" i="1"/>
  <c r="C1549" i="1"/>
  <c r="H1548" i="1"/>
  <c r="D1548" i="1"/>
  <c r="C1548" i="1"/>
  <c r="J1548" i="1" s="1"/>
  <c r="J1547" i="1"/>
  <c r="D1547" i="1"/>
  <c r="C1547" i="1"/>
  <c r="G1547" i="1" s="1"/>
  <c r="J1546" i="1"/>
  <c r="D1546" i="1"/>
  <c r="H1546" i="1" s="1"/>
  <c r="C1546" i="1"/>
  <c r="D1545" i="1"/>
  <c r="H1545" i="1" s="1"/>
  <c r="C1545" i="1"/>
  <c r="H1544" i="1"/>
  <c r="G1544" i="1"/>
  <c r="I1544" i="1" s="1"/>
  <c r="D1544" i="1"/>
  <c r="J1544" i="1" s="1"/>
  <c r="C1544" i="1"/>
  <c r="D1543" i="1"/>
  <c r="C1543" i="1"/>
  <c r="G1543" i="1" s="1"/>
  <c r="J1542" i="1"/>
  <c r="D1542" i="1"/>
  <c r="H1542" i="1" s="1"/>
  <c r="C1542" i="1"/>
  <c r="D1541" i="1"/>
  <c r="H1541" i="1" s="1"/>
  <c r="C1541" i="1"/>
  <c r="D1540" i="1"/>
  <c r="C1540" i="1"/>
  <c r="G1540" i="1" s="1"/>
  <c r="D1539" i="1"/>
  <c r="C1539" i="1"/>
  <c r="G1539" i="1" s="1"/>
  <c r="D1536" i="1"/>
  <c r="C1536" i="1"/>
  <c r="D1535" i="1"/>
  <c r="C1535" i="1"/>
  <c r="G1535" i="1" s="1"/>
  <c r="H1534" i="1"/>
  <c r="D1534" i="1"/>
  <c r="C1534" i="1"/>
  <c r="D1533" i="1"/>
  <c r="H1533" i="1" s="1"/>
  <c r="C1533" i="1"/>
  <c r="D1532" i="1"/>
  <c r="C1532" i="1"/>
  <c r="G1532" i="1" s="1"/>
  <c r="D1531" i="1"/>
  <c r="C1531" i="1"/>
  <c r="G1531" i="1" s="1"/>
  <c r="H1530" i="1"/>
  <c r="D1530" i="1"/>
  <c r="C1530" i="1"/>
  <c r="H1529" i="1"/>
  <c r="G1529" i="1"/>
  <c r="D1529" i="1"/>
  <c r="C1529" i="1"/>
  <c r="H1528" i="1"/>
  <c r="G1528" i="1"/>
  <c r="D1528" i="1"/>
  <c r="C1528" i="1"/>
  <c r="H1527" i="1"/>
  <c r="G1527" i="1"/>
  <c r="D1527" i="1"/>
  <c r="C1527" i="1"/>
  <c r="H1526" i="1"/>
  <c r="G1526" i="1"/>
  <c r="D1526" i="1"/>
  <c r="C1526" i="1"/>
  <c r="D1525" i="1"/>
  <c r="D1524" i="1"/>
  <c r="H1524" i="1" s="1"/>
  <c r="C1524" i="1"/>
  <c r="H1523" i="1"/>
  <c r="G1523" i="1"/>
  <c r="D1523" i="1"/>
  <c r="C1523" i="1"/>
  <c r="H1522" i="1"/>
  <c r="D1522" i="1"/>
  <c r="G1522" i="1" s="1"/>
  <c r="C1522" i="1"/>
  <c r="H1521" i="1"/>
  <c r="G1521" i="1"/>
  <c r="D1521" i="1"/>
  <c r="C1521" i="1"/>
  <c r="H1520" i="1"/>
  <c r="G1520" i="1"/>
  <c r="D1520" i="1"/>
  <c r="C1520" i="1"/>
  <c r="H1519" i="1"/>
  <c r="G1519" i="1"/>
  <c r="D1519" i="1"/>
  <c r="C1519" i="1"/>
  <c r="H1518" i="1"/>
  <c r="G1518" i="1"/>
  <c r="D1518" i="1"/>
  <c r="C1518" i="1"/>
  <c r="H1517" i="1"/>
  <c r="G1517" i="1"/>
  <c r="D1517" i="1"/>
  <c r="C1517" i="1"/>
  <c r="G1516" i="1"/>
  <c r="D1516" i="1"/>
  <c r="H1516" i="1" s="1"/>
  <c r="C1516" i="1"/>
  <c r="H1515" i="1"/>
  <c r="G1515" i="1"/>
  <c r="D1515" i="1"/>
  <c r="C1515" i="1"/>
  <c r="C1514" i="1"/>
  <c r="H1513" i="1"/>
  <c r="G1513" i="1"/>
  <c r="D1513" i="1"/>
  <c r="C1513" i="1"/>
  <c r="H1512" i="1"/>
  <c r="G1512" i="1"/>
  <c r="D1512" i="1"/>
  <c r="C1512" i="1"/>
  <c r="H1511" i="1"/>
  <c r="G1511" i="1"/>
  <c r="D1511" i="1"/>
  <c r="C1511"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C1503" i="1"/>
  <c r="D1502" i="1"/>
  <c r="H1502" i="1" s="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C1485" i="1"/>
  <c r="H1484" i="1"/>
  <c r="G1484" i="1"/>
  <c r="D1484" i="1"/>
  <c r="C1484" i="1"/>
  <c r="H1483" i="1"/>
  <c r="G1483" i="1"/>
  <c r="D1483" i="1"/>
  <c r="C1483" i="1"/>
  <c r="D1482" i="1"/>
  <c r="H1482" i="1" s="1"/>
  <c r="C1482" i="1"/>
  <c r="H1481" i="1"/>
  <c r="G1481" i="1"/>
  <c r="D1481" i="1"/>
  <c r="C1481" i="1"/>
  <c r="H1480" i="1"/>
  <c r="G1480" i="1"/>
  <c r="D1480" i="1"/>
  <c r="C1480" i="1"/>
  <c r="H1479" i="1"/>
  <c r="G1479" i="1"/>
  <c r="D1479" i="1"/>
  <c r="C1479" i="1"/>
  <c r="D1478" i="1"/>
  <c r="H1478" i="1" s="1"/>
  <c r="C1478" i="1"/>
  <c r="D1477" i="1"/>
  <c r="H1477" i="1" s="1"/>
  <c r="C1477" i="1"/>
  <c r="H1476" i="1"/>
  <c r="G1476" i="1"/>
  <c r="D1476" i="1"/>
  <c r="C1476" i="1"/>
  <c r="H1475" i="1"/>
  <c r="G1475" i="1"/>
  <c r="D1475" i="1"/>
  <c r="C1475" i="1"/>
  <c r="H1474" i="1"/>
  <c r="G1474" i="1"/>
  <c r="D1474" i="1"/>
  <c r="C1474" i="1"/>
  <c r="H1473" i="1"/>
  <c r="G1473" i="1"/>
  <c r="D1473" i="1"/>
  <c r="C1473" i="1"/>
  <c r="H1472" i="1"/>
  <c r="G1472" i="1"/>
  <c r="D1472" i="1"/>
  <c r="C1472" i="1"/>
  <c r="D1471" i="1"/>
  <c r="H1471" i="1" s="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D1451" i="1"/>
  <c r="H1451" i="1" s="1"/>
  <c r="C1451" i="1"/>
  <c r="D1450" i="1"/>
  <c r="H1450" i="1" s="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D1436" i="1"/>
  <c r="H1436" i="1" s="1"/>
  <c r="C1436"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D1403" i="1"/>
  <c r="H1403" i="1" s="1"/>
  <c r="C1403" i="1"/>
  <c r="D1402" i="1"/>
  <c r="H1402" i="1" s="1"/>
  <c r="C1402"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D1388" i="1"/>
  <c r="G1388" i="1" s="1"/>
  <c r="C1388" i="1"/>
  <c r="D1387" i="1"/>
  <c r="G1387" i="1" s="1"/>
  <c r="C1387" i="1"/>
  <c r="H1387" i="1" s="1"/>
  <c r="D1386" i="1"/>
  <c r="G1386" i="1" s="1"/>
  <c r="C1386" i="1"/>
  <c r="G1385" i="1"/>
  <c r="D1385" i="1"/>
  <c r="C1385" i="1"/>
  <c r="H1385" i="1" s="1"/>
  <c r="G1384" i="1"/>
  <c r="D1384" i="1"/>
  <c r="H1384" i="1" s="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D1368" i="1"/>
  <c r="H1368" i="1" s="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G1346" i="1"/>
  <c r="D1346" i="1"/>
  <c r="H1346" i="1" s="1"/>
  <c r="C1346" i="1"/>
  <c r="H1345" i="1"/>
  <c r="G1345" i="1"/>
  <c r="D1345" i="1"/>
  <c r="C1345" i="1"/>
  <c r="H1344" i="1"/>
  <c r="G1344" i="1"/>
  <c r="D1344" i="1"/>
  <c r="C1344" i="1"/>
  <c r="H1343" i="1"/>
  <c r="G1343" i="1"/>
  <c r="D1343" i="1"/>
  <c r="C1343" i="1"/>
  <c r="D1342" i="1"/>
  <c r="C1342" i="1"/>
  <c r="H1342" i="1" s="1"/>
  <c r="H1341" i="1"/>
  <c r="G1341" i="1"/>
  <c r="D1341" i="1"/>
  <c r="C1341" i="1"/>
  <c r="G1340" i="1"/>
  <c r="D1340" i="1"/>
  <c r="H1340" i="1" s="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G1311" i="1"/>
  <c r="D1311" i="1"/>
  <c r="H1311" i="1" s="1"/>
  <c r="C1311" i="1"/>
  <c r="H1310" i="1"/>
  <c r="G1310" i="1"/>
  <c r="D1310" i="1"/>
  <c r="C1310" i="1"/>
  <c r="H1309" i="1"/>
  <c r="G1309" i="1"/>
  <c r="D1309" i="1"/>
  <c r="C1309" i="1"/>
  <c r="H1308" i="1"/>
  <c r="G1308" i="1"/>
  <c r="D1308" i="1"/>
  <c r="C1308" i="1"/>
  <c r="H1307" i="1"/>
  <c r="G1307" i="1"/>
  <c r="D1307" i="1"/>
  <c r="C1307" i="1"/>
  <c r="D1306" i="1"/>
  <c r="C1306" i="1"/>
  <c r="H1305" i="1"/>
  <c r="G1305" i="1"/>
  <c r="D1305" i="1"/>
  <c r="C1305" i="1"/>
  <c r="H1304" i="1"/>
  <c r="G1304" i="1"/>
  <c r="D1304" i="1"/>
  <c r="C1304" i="1"/>
  <c r="H1303" i="1"/>
  <c r="G1303" i="1"/>
  <c r="D1303" i="1"/>
  <c r="C1303" i="1"/>
  <c r="D1302" i="1"/>
  <c r="H1302" i="1" s="1"/>
  <c r="C1302" i="1"/>
  <c r="D1301" i="1"/>
  <c r="H1301" i="1" s="1"/>
  <c r="C1301" i="1"/>
  <c r="H1299" i="1"/>
  <c r="G1299" i="1"/>
  <c r="D1299" i="1"/>
  <c r="C1299" i="1"/>
  <c r="H1298" i="1"/>
  <c r="G1298" i="1"/>
  <c r="D1298" i="1"/>
  <c r="C1298" i="1"/>
  <c r="D1297" i="1"/>
  <c r="C1297" i="1"/>
  <c r="G1297" i="1" s="1"/>
  <c r="H1296" i="1"/>
  <c r="G1296" i="1"/>
  <c r="D1296" i="1"/>
  <c r="C1296" i="1"/>
  <c r="H1295" i="1"/>
  <c r="D1295" i="1"/>
  <c r="C1295" i="1"/>
  <c r="G1295" i="1" s="1"/>
  <c r="D1294" i="1"/>
  <c r="G1294" i="1" s="1"/>
  <c r="C1294" i="1"/>
  <c r="H1293" i="1"/>
  <c r="G1293" i="1"/>
  <c r="D1293" i="1"/>
  <c r="C1293" i="1"/>
  <c r="H1292" i="1"/>
  <c r="G1292" i="1"/>
  <c r="D1292" i="1"/>
  <c r="C1292" i="1"/>
  <c r="D1291" i="1"/>
  <c r="H1291" i="1" s="1"/>
  <c r="C1291" i="1"/>
  <c r="D1290" i="1"/>
  <c r="H1290" i="1" s="1"/>
  <c r="C1290" i="1"/>
  <c r="H1289" i="1"/>
  <c r="G1289" i="1"/>
  <c r="D1289" i="1"/>
  <c r="C1289" i="1"/>
  <c r="H1288" i="1"/>
  <c r="G1288" i="1"/>
  <c r="D1288" i="1"/>
  <c r="C1288" i="1"/>
  <c r="H1287" i="1"/>
  <c r="G1287" i="1"/>
  <c r="D1287" i="1"/>
  <c r="C1287" i="1"/>
  <c r="D1286" i="1"/>
  <c r="H1286" i="1" s="1"/>
  <c r="C1286" i="1"/>
  <c r="H1285" i="1"/>
  <c r="G1285" i="1"/>
  <c r="D1285" i="1"/>
  <c r="C1285" i="1"/>
  <c r="H1284" i="1"/>
  <c r="G1284" i="1"/>
  <c r="D1284" i="1"/>
  <c r="C1284" i="1"/>
  <c r="H1283" i="1"/>
  <c r="G1283" i="1"/>
  <c r="D1283" i="1"/>
  <c r="C1283" i="1"/>
  <c r="H1282" i="1"/>
  <c r="G1282" i="1"/>
  <c r="D1282" i="1"/>
  <c r="C1282" i="1"/>
  <c r="D1281" i="1"/>
  <c r="C1281" i="1"/>
  <c r="H1280" i="1"/>
  <c r="G1280" i="1"/>
  <c r="D1280" i="1"/>
  <c r="C1280" i="1"/>
  <c r="D1279" i="1"/>
  <c r="H1279" i="1" s="1"/>
  <c r="C1279"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D1266" i="1"/>
  <c r="H1266" i="1" s="1"/>
  <c r="C1266" i="1"/>
  <c r="D1265" i="1"/>
  <c r="G1265" i="1" s="1"/>
  <c r="C1265" i="1"/>
  <c r="D1264" i="1"/>
  <c r="H1264" i="1" s="1"/>
  <c r="C1264" i="1"/>
  <c r="H1263" i="1"/>
  <c r="G1263" i="1"/>
  <c r="D1263" i="1"/>
  <c r="C1263" i="1"/>
  <c r="D1262" i="1"/>
  <c r="H1262" i="1" s="1"/>
  <c r="C1262" i="1"/>
  <c r="D1261" i="1"/>
  <c r="H1261" i="1" s="1"/>
  <c r="C1261" i="1"/>
  <c r="C1260" i="1"/>
  <c r="D1258" i="1"/>
  <c r="H1258" i="1" s="1"/>
  <c r="C1258" i="1"/>
  <c r="D1257" i="1"/>
  <c r="H1257" i="1" s="1"/>
  <c r="C1257" i="1"/>
  <c r="C1256" i="1"/>
  <c r="H1254" i="1"/>
  <c r="G1254" i="1"/>
  <c r="D1254" i="1"/>
  <c r="C1254" i="1"/>
  <c r="H1253" i="1"/>
  <c r="G1253" i="1"/>
  <c r="D1253" i="1"/>
  <c r="C1253" i="1"/>
  <c r="H1252" i="1"/>
  <c r="G1252" i="1"/>
  <c r="D1252" i="1"/>
  <c r="C1252" i="1"/>
  <c r="H1251" i="1"/>
  <c r="D1251" i="1"/>
  <c r="G1251" i="1" s="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D1225" i="1"/>
  <c r="G1225" i="1" s="1"/>
  <c r="C1225" i="1"/>
  <c r="C1224" i="1"/>
  <c r="D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D1206" i="1"/>
  <c r="H1206" i="1" s="1"/>
  <c r="C1206" i="1"/>
  <c r="H1205" i="1"/>
  <c r="G1205" i="1"/>
  <c r="D1205" i="1"/>
  <c r="C1205" i="1"/>
  <c r="H1204" i="1"/>
  <c r="G1204" i="1"/>
  <c r="D1204" i="1"/>
  <c r="C1204" i="1"/>
  <c r="D1203" i="1"/>
  <c r="C1203" i="1"/>
  <c r="H1202" i="1"/>
  <c r="G1202" i="1"/>
  <c r="D1202" i="1"/>
  <c r="C1202" i="1"/>
  <c r="D1201" i="1"/>
  <c r="C1201" i="1"/>
  <c r="D1200" i="1"/>
  <c r="H1200" i="1" s="1"/>
  <c r="C1200" i="1"/>
  <c r="H1199" i="1"/>
  <c r="G1199" i="1"/>
  <c r="D1199" i="1"/>
  <c r="C1199" i="1"/>
  <c r="D1198" i="1"/>
  <c r="H1198" i="1" s="1"/>
  <c r="C1198" i="1"/>
  <c r="H1197" i="1"/>
  <c r="G1197" i="1"/>
  <c r="D1197" i="1"/>
  <c r="C1197" i="1"/>
  <c r="H1196" i="1"/>
  <c r="G1196" i="1"/>
  <c r="D1196" i="1"/>
  <c r="C1196" i="1"/>
  <c r="H1195" i="1"/>
  <c r="G1195" i="1"/>
  <c r="D1195" i="1"/>
  <c r="C1195" i="1"/>
  <c r="H1194" i="1"/>
  <c r="G1194" i="1"/>
  <c r="D1194" i="1"/>
  <c r="C1194" i="1"/>
  <c r="G1193" i="1"/>
  <c r="D1193" i="1"/>
  <c r="H1193" i="1" s="1"/>
  <c r="C1193" i="1"/>
  <c r="H1192" i="1"/>
  <c r="G1192" i="1"/>
  <c r="D1192" i="1"/>
  <c r="C1192" i="1"/>
  <c r="H1191" i="1"/>
  <c r="G1191" i="1"/>
  <c r="D1191" i="1"/>
  <c r="C1191" i="1"/>
  <c r="G1190" i="1"/>
  <c r="D1190" i="1"/>
  <c r="H1190" i="1" s="1"/>
  <c r="C1190" i="1"/>
  <c r="G1189" i="1"/>
  <c r="D1189" i="1"/>
  <c r="H1189" i="1" s="1"/>
  <c r="C1189" i="1"/>
  <c r="H1188" i="1"/>
  <c r="G1188" i="1"/>
  <c r="D1188" i="1"/>
  <c r="C1188" i="1"/>
  <c r="H1187" i="1"/>
  <c r="G1187" i="1"/>
  <c r="D1187" i="1"/>
  <c r="C1187" i="1"/>
  <c r="H1186" i="1"/>
  <c r="G1186" i="1"/>
  <c r="D1186" i="1"/>
  <c r="C1186" i="1"/>
  <c r="H1185" i="1"/>
  <c r="G1185" i="1"/>
  <c r="D1185" i="1"/>
  <c r="C1185" i="1"/>
  <c r="D1184" i="1"/>
  <c r="H1184" i="1" s="1"/>
  <c r="C1184" i="1"/>
  <c r="H1183" i="1"/>
  <c r="G1183" i="1"/>
  <c r="D1183" i="1"/>
  <c r="C1183" i="1"/>
  <c r="D1179" i="1"/>
  <c r="C1179" i="1"/>
  <c r="D1178" i="1"/>
  <c r="C1178" i="1"/>
  <c r="D1177" i="1"/>
  <c r="H1177" i="1" s="1"/>
  <c r="C1177"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D1169" i="1"/>
  <c r="H1169" i="1" s="1"/>
  <c r="C1169" i="1"/>
  <c r="D1168" i="1"/>
  <c r="H1168" i="1" s="1"/>
  <c r="C1168" i="1"/>
  <c r="H1167" i="1"/>
  <c r="G1167" i="1"/>
  <c r="D1167" i="1"/>
  <c r="C1167" i="1"/>
  <c r="H1166" i="1"/>
  <c r="G1166" i="1"/>
  <c r="D1166" i="1"/>
  <c r="C1166" i="1"/>
  <c r="H1165" i="1"/>
  <c r="D1165" i="1"/>
  <c r="G1165" i="1" s="1"/>
  <c r="C1165" i="1"/>
  <c r="D1164" i="1"/>
  <c r="H1164" i="1" s="1"/>
  <c r="C1164" i="1"/>
  <c r="H1163" i="1"/>
  <c r="G1163" i="1"/>
  <c r="D1163" i="1"/>
  <c r="C1163" i="1"/>
  <c r="H1162" i="1"/>
  <c r="G1162" i="1"/>
  <c r="D1162" i="1"/>
  <c r="C1162" i="1"/>
  <c r="H1161" i="1"/>
  <c r="G1161" i="1"/>
  <c r="D1161" i="1"/>
  <c r="C1161" i="1"/>
  <c r="D1160" i="1"/>
  <c r="H1160" i="1" s="1"/>
  <c r="C1160" i="1"/>
  <c r="H1159" i="1"/>
  <c r="G1159" i="1"/>
  <c r="D1159" i="1"/>
  <c r="C1159" i="1"/>
  <c r="H1158" i="1"/>
  <c r="G1158" i="1"/>
  <c r="D1158" i="1"/>
  <c r="C1158" i="1"/>
  <c r="H1157" i="1"/>
  <c r="G1157" i="1"/>
  <c r="D1157" i="1"/>
  <c r="C1157" i="1"/>
  <c r="H1156" i="1"/>
  <c r="G1156" i="1"/>
  <c r="D1156" i="1"/>
  <c r="C1156" i="1"/>
  <c r="D1155" i="1"/>
  <c r="H1155" i="1" s="1"/>
  <c r="C1155" i="1"/>
  <c r="H1154" i="1"/>
  <c r="G1154" i="1"/>
  <c r="D1154" i="1"/>
  <c r="C1154" i="1"/>
  <c r="D1153" i="1"/>
  <c r="H1153" i="1" s="1"/>
  <c r="C1153" i="1"/>
  <c r="C1152" i="1"/>
  <c r="H1151" i="1"/>
  <c r="G1151" i="1"/>
  <c r="D1151" i="1"/>
  <c r="C1151" i="1"/>
  <c r="H1150" i="1"/>
  <c r="G1150" i="1"/>
  <c r="D1150" i="1"/>
  <c r="C1150" i="1"/>
  <c r="H1149" i="1"/>
  <c r="G1149" i="1"/>
  <c r="D1149" i="1"/>
  <c r="C1149" i="1"/>
  <c r="C1148" i="1"/>
  <c r="D1147" i="1"/>
  <c r="G1147" i="1" s="1"/>
  <c r="C1147" i="1"/>
  <c r="H1146" i="1"/>
  <c r="G1146" i="1"/>
  <c r="D1146" i="1"/>
  <c r="C1146" i="1"/>
  <c r="H1145" i="1"/>
  <c r="D1145" i="1"/>
  <c r="G1145" i="1" s="1"/>
  <c r="C1145" i="1"/>
  <c r="H1144" i="1"/>
  <c r="G1144" i="1"/>
  <c r="D1144" i="1"/>
  <c r="C1144" i="1"/>
  <c r="H1143" i="1"/>
  <c r="G1143" i="1"/>
  <c r="D1143" i="1"/>
  <c r="C1143" i="1"/>
  <c r="H1142" i="1"/>
  <c r="G1142" i="1"/>
  <c r="D1142" i="1"/>
  <c r="C1142" i="1"/>
  <c r="D1141" i="1"/>
  <c r="H1141" i="1" s="1"/>
  <c r="C1141"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D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2" i="1"/>
  <c r="H1092" i="1" s="1"/>
  <c r="C1092" i="1"/>
  <c r="H1091" i="1"/>
  <c r="G1091" i="1"/>
  <c r="D1091" i="1"/>
  <c r="C1091" i="1"/>
  <c r="H1090" i="1"/>
  <c r="G1090" i="1"/>
  <c r="D1090" i="1"/>
  <c r="C1090" i="1"/>
  <c r="H1089" i="1"/>
  <c r="G1089" i="1"/>
  <c r="D1089" i="1"/>
  <c r="C1089" i="1"/>
  <c r="H1088" i="1"/>
  <c r="G1088" i="1"/>
  <c r="D1088" i="1"/>
  <c r="C1088" i="1"/>
  <c r="D1087" i="1"/>
  <c r="H1087" i="1" s="1"/>
  <c r="C1087" i="1"/>
  <c r="H1086" i="1"/>
  <c r="G1086" i="1"/>
  <c r="D1086" i="1"/>
  <c r="C1086" i="1"/>
  <c r="H1085" i="1"/>
  <c r="G1085" i="1"/>
  <c r="D1085" i="1"/>
  <c r="C1085" i="1"/>
  <c r="H1084" i="1"/>
  <c r="G1084" i="1"/>
  <c r="D1084" i="1"/>
  <c r="C1084" i="1"/>
  <c r="H1083" i="1"/>
  <c r="G1083" i="1"/>
  <c r="D1083" i="1"/>
  <c r="C1083" i="1"/>
  <c r="G1082" i="1"/>
  <c r="D1082" i="1"/>
  <c r="H1082" i="1" s="1"/>
  <c r="C1082" i="1"/>
  <c r="G1081" i="1"/>
  <c r="D1081" i="1"/>
  <c r="H1081" i="1" s="1"/>
  <c r="C1081" i="1"/>
  <c r="H1080" i="1"/>
  <c r="G1080" i="1"/>
  <c r="D1080" i="1"/>
  <c r="C1080" i="1"/>
  <c r="H1079" i="1"/>
  <c r="G1079" i="1"/>
  <c r="D1079" i="1"/>
  <c r="C1079" i="1"/>
  <c r="D1078" i="1"/>
  <c r="C1078" i="1"/>
  <c r="G1078" i="1" s="1"/>
  <c r="H1077" i="1"/>
  <c r="G1077" i="1"/>
  <c r="D1077" i="1"/>
  <c r="C1077"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D1062" i="1"/>
  <c r="H1062" i="1" s="1"/>
  <c r="C1062" i="1"/>
  <c r="D1061" i="1"/>
  <c r="H1061" i="1" s="1"/>
  <c r="C1061" i="1"/>
  <c r="D1060" i="1"/>
  <c r="H1060" i="1" s="1"/>
  <c r="C1060" i="1"/>
  <c r="H1059" i="1"/>
  <c r="G1059" i="1"/>
  <c r="D1059" i="1"/>
  <c r="C1059" i="1"/>
  <c r="H1058" i="1"/>
  <c r="G1058" i="1"/>
  <c r="D1058" i="1"/>
  <c r="C1058" i="1"/>
  <c r="D1057" i="1"/>
  <c r="H1057" i="1" s="1"/>
  <c r="C1057" i="1"/>
  <c r="H1056" i="1"/>
  <c r="G1056" i="1"/>
  <c r="D1056" i="1"/>
  <c r="C1056" i="1"/>
  <c r="H1055" i="1"/>
  <c r="G1055" i="1"/>
  <c r="D1055" i="1"/>
  <c r="C1055" i="1"/>
  <c r="D1054" i="1"/>
  <c r="H1054" i="1" s="1"/>
  <c r="C1054" i="1"/>
  <c r="D1053" i="1"/>
  <c r="H1053" i="1" s="1"/>
  <c r="C1053" i="1"/>
  <c r="H1052" i="1"/>
  <c r="G1052" i="1"/>
  <c r="D1052" i="1"/>
  <c r="C1052" i="1"/>
  <c r="H1051" i="1"/>
  <c r="G1051" i="1"/>
  <c r="D1051" i="1"/>
  <c r="C1051" i="1"/>
  <c r="D1050" i="1"/>
  <c r="H1050" i="1" s="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D1041" i="1"/>
  <c r="H1041" i="1" s="1"/>
  <c r="C1041" i="1"/>
  <c r="D1040" i="1"/>
  <c r="H1040" i="1" s="1"/>
  <c r="C1040" i="1"/>
  <c r="H1039" i="1"/>
  <c r="G1039" i="1"/>
  <c r="D1039" i="1"/>
  <c r="C1039" i="1"/>
  <c r="H1038" i="1"/>
  <c r="G1038" i="1"/>
  <c r="D1038" i="1"/>
  <c r="C1038" i="1"/>
  <c r="D1037" i="1"/>
  <c r="H1037" i="1" s="1"/>
  <c r="C1037" i="1"/>
  <c r="H1036" i="1"/>
  <c r="G1036" i="1"/>
  <c r="D1036" i="1"/>
  <c r="C1036" i="1"/>
  <c r="D1035" i="1"/>
  <c r="H1035" i="1" s="1"/>
  <c r="C1035" i="1"/>
  <c r="D1034" i="1"/>
  <c r="H1034" i="1" s="1"/>
  <c r="C1034" i="1"/>
  <c r="H1033" i="1"/>
  <c r="G1033" i="1"/>
  <c r="D1033" i="1"/>
  <c r="C1033" i="1"/>
  <c r="H1032" i="1"/>
  <c r="G1032" i="1"/>
  <c r="D1032" i="1"/>
  <c r="C1032" i="1"/>
  <c r="D1031" i="1"/>
  <c r="H1031" i="1" s="1"/>
  <c r="C1031" i="1"/>
  <c r="H1030" i="1"/>
  <c r="G1030" i="1"/>
  <c r="D1030" i="1"/>
  <c r="C1030" i="1"/>
  <c r="H1029" i="1"/>
  <c r="G1029" i="1"/>
  <c r="D1029" i="1"/>
  <c r="C1029" i="1"/>
  <c r="H1028" i="1"/>
  <c r="G1028" i="1"/>
  <c r="D1028" i="1"/>
  <c r="C1028" i="1"/>
  <c r="D1027" i="1"/>
  <c r="H1027" i="1" s="1"/>
  <c r="C1027" i="1"/>
  <c r="D1026" i="1"/>
  <c r="H1026" i="1" s="1"/>
  <c r="C1026" i="1"/>
  <c r="D1025" i="1"/>
  <c r="H1025" i="1" s="1"/>
  <c r="C1025" i="1"/>
  <c r="C1024" i="1"/>
  <c r="D1023" i="1"/>
  <c r="H1023" i="1" s="1"/>
  <c r="C1023" i="1"/>
  <c r="D1022" i="1"/>
  <c r="H1022" i="1" s="1"/>
  <c r="C1022" i="1"/>
  <c r="D1021" i="1"/>
  <c r="H1021" i="1" s="1"/>
  <c r="C1021" i="1"/>
  <c r="D1020" i="1"/>
  <c r="H1020" i="1" s="1"/>
  <c r="C1020" i="1"/>
  <c r="D1019" i="1"/>
  <c r="H1019" i="1" s="1"/>
  <c r="C1019"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D967" i="1"/>
  <c r="H967" i="1" s="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D843" i="1"/>
  <c r="H843" i="1" s="1"/>
  <c r="C843" i="1"/>
  <c r="H842" i="1"/>
  <c r="G842" i="1"/>
  <c r="D842" i="1"/>
  <c r="C842" i="1"/>
  <c r="H841" i="1"/>
  <c r="D841" i="1"/>
  <c r="G841" i="1" s="1"/>
  <c r="C841" i="1"/>
  <c r="H840" i="1"/>
  <c r="G840" i="1"/>
  <c r="D840" i="1"/>
  <c r="C840" i="1"/>
  <c r="D839" i="1"/>
  <c r="H839" i="1" s="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D774" i="1"/>
  <c r="H774" i="1" s="1"/>
  <c r="C774" i="1"/>
  <c r="H773" i="1"/>
  <c r="G773" i="1"/>
  <c r="D773" i="1"/>
  <c r="C773" i="1"/>
  <c r="H772" i="1"/>
  <c r="G772" i="1"/>
  <c r="D772" i="1"/>
  <c r="C772" i="1"/>
  <c r="H771" i="1"/>
  <c r="G771" i="1"/>
  <c r="D771" i="1"/>
  <c r="C771" i="1"/>
  <c r="D770" i="1"/>
  <c r="H770" i="1" s="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D750" i="1"/>
  <c r="H750" i="1" s="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D667" i="1"/>
  <c r="H667" i="1" s="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D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D503" i="1"/>
  <c r="H502" i="1"/>
  <c r="G502" i="1"/>
  <c r="D502" i="1"/>
  <c r="C502" i="1"/>
  <c r="H501" i="1"/>
  <c r="G501" i="1"/>
  <c r="D501" i="1"/>
  <c r="C501" i="1"/>
  <c r="H500" i="1"/>
  <c r="G500" i="1"/>
  <c r="D500" i="1"/>
  <c r="C500" i="1"/>
  <c r="H499" i="1"/>
  <c r="G499" i="1"/>
  <c r="D499" i="1"/>
  <c r="C499" i="1"/>
  <c r="H498" i="1"/>
  <c r="G498" i="1"/>
  <c r="D498" i="1"/>
  <c r="C498" i="1"/>
  <c r="H497" i="1"/>
  <c r="G497" i="1"/>
  <c r="D497" i="1"/>
  <c r="C497"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D467" i="1"/>
  <c r="H466" i="1"/>
  <c r="G466" i="1"/>
  <c r="D466" i="1"/>
  <c r="C466" i="1"/>
  <c r="H465" i="1"/>
  <c r="G465" i="1"/>
  <c r="D465" i="1"/>
  <c r="C465"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D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C423" i="1"/>
  <c r="C422" i="1"/>
  <c r="D421" i="1"/>
  <c r="H421" i="1" s="1"/>
  <c r="C421" i="1"/>
  <c r="H416" i="1"/>
  <c r="D416" i="1"/>
  <c r="C416" i="1"/>
  <c r="G416" i="1" s="1"/>
  <c r="H415"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D399" i="1"/>
  <c r="G399" i="1" s="1"/>
  <c r="C399" i="1"/>
  <c r="H398" i="1"/>
  <c r="G398" i="1"/>
  <c r="D398" i="1"/>
  <c r="C398" i="1"/>
  <c r="H397" i="1"/>
  <c r="G397" i="1"/>
  <c r="D397" i="1"/>
  <c r="C397" i="1"/>
  <c r="D396" i="1"/>
  <c r="H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D375" i="1"/>
  <c r="H375" i="1" s="1"/>
  <c r="C375" i="1"/>
  <c r="D374" i="1"/>
  <c r="H374" i="1" s="1"/>
  <c r="C374" i="1"/>
  <c r="D373" i="1"/>
  <c r="H373" i="1" s="1"/>
  <c r="C373" i="1"/>
  <c r="D372" i="1"/>
  <c r="H372" i="1" s="1"/>
  <c r="C372" i="1"/>
  <c r="D371" i="1"/>
  <c r="G371" i="1" s="1"/>
  <c r="C371" i="1"/>
  <c r="H370" i="1"/>
  <c r="D370" i="1"/>
  <c r="G370" i="1" s="1"/>
  <c r="C370" i="1"/>
  <c r="D369" i="1"/>
  <c r="G369" i="1" s="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D360" i="1"/>
  <c r="G360" i="1" s="1"/>
  <c r="C360" i="1"/>
  <c r="H359" i="1"/>
  <c r="G359" i="1"/>
  <c r="D359" i="1"/>
  <c r="C359" i="1"/>
  <c r="H358" i="1"/>
  <c r="G358" i="1"/>
  <c r="D358" i="1"/>
  <c r="C358" i="1"/>
  <c r="H357" i="1"/>
  <c r="G357" i="1"/>
  <c r="D357" i="1"/>
  <c r="C357"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D318" i="1"/>
  <c r="G318" i="1" s="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D301" i="1"/>
  <c r="C301" i="1"/>
  <c r="H301" i="1" s="1"/>
  <c r="D300" i="1"/>
  <c r="G300" i="1" s="1"/>
  <c r="C300" i="1"/>
  <c r="H299" i="1"/>
  <c r="G299" i="1"/>
  <c r="D299" i="1"/>
  <c r="C299" i="1"/>
  <c r="D298" i="1"/>
  <c r="H298" i="1" s="1"/>
  <c r="C298" i="1"/>
  <c r="H294" i="1"/>
  <c r="G294" i="1"/>
  <c r="D294" i="1"/>
  <c r="C294" i="1"/>
  <c r="D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C270" i="1"/>
  <c r="C269" i="1"/>
  <c r="H268" i="1"/>
  <c r="G268" i="1"/>
  <c r="D268" i="1"/>
  <c r="C268" i="1"/>
  <c r="H267" i="1"/>
  <c r="G267" i="1"/>
  <c r="D267" i="1"/>
  <c r="C267" i="1"/>
  <c r="H266" i="1"/>
  <c r="G266" i="1"/>
  <c r="D266" i="1"/>
  <c r="C266" i="1"/>
  <c r="D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G247" i="1"/>
  <c r="D247" i="1"/>
  <c r="H247" i="1" s="1"/>
  <c r="C247" i="1"/>
  <c r="G246" i="1"/>
  <c r="D246" i="1"/>
  <c r="H246" i="1" s="1"/>
  <c r="C246" i="1"/>
  <c r="H245" i="1"/>
  <c r="G245" i="1"/>
  <c r="D245" i="1"/>
  <c r="C245" i="1"/>
  <c r="H244" i="1"/>
  <c r="G244" i="1"/>
  <c r="D244" i="1"/>
  <c r="C244" i="1"/>
  <c r="H243" i="1"/>
  <c r="G243" i="1"/>
  <c r="D243" i="1"/>
  <c r="C243"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D234" i="1"/>
  <c r="G234" i="1" s="1"/>
  <c r="C234" i="1"/>
  <c r="H232" i="1"/>
  <c r="G232" i="1"/>
  <c r="D232" i="1"/>
  <c r="C232" i="1"/>
  <c r="H231" i="1"/>
  <c r="G231" i="1"/>
  <c r="D231" i="1"/>
  <c r="C231" i="1"/>
  <c r="C230" i="1"/>
  <c r="H229" i="1"/>
  <c r="G229" i="1"/>
  <c r="D229" i="1"/>
  <c r="C229" i="1"/>
  <c r="H228" i="1"/>
  <c r="G228" i="1"/>
  <c r="D228" i="1"/>
  <c r="C228" i="1"/>
  <c r="H227" i="1"/>
  <c r="G227" i="1"/>
  <c r="D227" i="1"/>
  <c r="C227" i="1"/>
  <c r="H225" i="1"/>
  <c r="G225" i="1"/>
  <c r="D225" i="1"/>
  <c r="C225" i="1"/>
  <c r="G224" i="1"/>
  <c r="D224" i="1"/>
  <c r="H224" i="1" s="1"/>
  <c r="C224" i="1"/>
  <c r="H223" i="1"/>
  <c r="G223" i="1"/>
  <c r="D223" i="1"/>
  <c r="C223" i="1"/>
  <c r="H222" i="1"/>
  <c r="G222" i="1"/>
  <c r="D222" i="1"/>
  <c r="C222" i="1"/>
  <c r="C221" i="1"/>
  <c r="G220" i="1"/>
  <c r="D220" i="1"/>
  <c r="H220" i="1" s="1"/>
  <c r="C220" i="1"/>
  <c r="H219" i="1"/>
  <c r="G219" i="1"/>
  <c r="D219" i="1"/>
  <c r="C219" i="1"/>
  <c r="C218"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D206" i="1"/>
  <c r="G206" i="1" s="1"/>
  <c r="C206" i="1"/>
  <c r="H205" i="1"/>
  <c r="G205" i="1"/>
  <c r="D205" i="1"/>
  <c r="C205" i="1"/>
  <c r="D204" i="1"/>
  <c r="H204" i="1" s="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H195" i="1"/>
  <c r="G195" i="1"/>
  <c r="D195" i="1"/>
  <c r="C195" i="1"/>
  <c r="H194" i="1"/>
  <c r="G194" i="1"/>
  <c r="D194" i="1"/>
  <c r="C194" i="1"/>
  <c r="H193" i="1"/>
  <c r="G193" i="1"/>
  <c r="D193" i="1"/>
  <c r="C193" i="1"/>
  <c r="G192" i="1"/>
  <c r="D192" i="1"/>
  <c r="H192" i="1" s="1"/>
  <c r="C192" i="1"/>
  <c r="H191" i="1"/>
  <c r="D191" i="1"/>
  <c r="G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D182" i="1"/>
  <c r="H182" i="1" s="1"/>
  <c r="C182" i="1"/>
  <c r="H181" i="1"/>
  <c r="G181" i="1"/>
  <c r="D181" i="1"/>
  <c r="C181" i="1"/>
  <c r="D180" i="1"/>
  <c r="H180" i="1" s="1"/>
  <c r="C180" i="1"/>
  <c r="H179" i="1"/>
  <c r="G179" i="1"/>
  <c r="D179" i="1"/>
  <c r="C179" i="1"/>
  <c r="D178" i="1"/>
  <c r="H178" i="1" s="1"/>
  <c r="C178" i="1"/>
  <c r="H177" i="1"/>
  <c r="D177" i="1"/>
  <c r="G177" i="1" s="1"/>
  <c r="C177" i="1"/>
  <c r="D176" i="1"/>
  <c r="H176" i="1" s="1"/>
  <c r="C176" i="1"/>
  <c r="D175" i="1"/>
  <c r="H175" i="1" s="1"/>
  <c r="C175" i="1"/>
  <c r="D174" i="1"/>
  <c r="H174" i="1" s="1"/>
  <c r="C174" i="1"/>
  <c r="D173" i="1"/>
  <c r="H173" i="1" s="1"/>
  <c r="C173" i="1"/>
  <c r="H172" i="1"/>
  <c r="G172" i="1"/>
  <c r="D172" i="1"/>
  <c r="C172" i="1"/>
  <c r="D171" i="1"/>
  <c r="H171" i="1" s="1"/>
  <c r="C171" i="1"/>
  <c r="D170" i="1"/>
  <c r="H170" i="1" s="1"/>
  <c r="C170" i="1"/>
  <c r="D169" i="1"/>
  <c r="H169" i="1" s="1"/>
  <c r="C169" i="1"/>
  <c r="H168" i="1"/>
  <c r="G168" i="1"/>
  <c r="D168" i="1"/>
  <c r="C168" i="1"/>
  <c r="D167" i="1"/>
  <c r="H167" i="1" s="1"/>
  <c r="C167" i="1"/>
  <c r="D166" i="1"/>
  <c r="H166" i="1" s="1"/>
  <c r="C166" i="1"/>
  <c r="H165" i="1"/>
  <c r="G165" i="1"/>
  <c r="D165" i="1"/>
  <c r="C165" i="1"/>
  <c r="D164" i="1"/>
  <c r="H164" i="1" s="1"/>
  <c r="C164" i="1"/>
  <c r="D163" i="1"/>
  <c r="G163" i="1" s="1"/>
  <c r="C163" i="1"/>
  <c r="H162" i="1"/>
  <c r="G162" i="1"/>
  <c r="D162" i="1"/>
  <c r="C162" i="1"/>
  <c r="D161" i="1"/>
  <c r="H161" i="1" s="1"/>
  <c r="C161" i="1"/>
  <c r="C160" i="1"/>
  <c r="H159" i="1"/>
  <c r="G159" i="1"/>
  <c r="D159" i="1"/>
  <c r="C159" i="1"/>
  <c r="H158" i="1"/>
  <c r="G158" i="1"/>
  <c r="D158" i="1"/>
  <c r="C158" i="1"/>
  <c r="H157" i="1"/>
  <c r="G157" i="1"/>
  <c r="D157" i="1"/>
  <c r="C157" i="1"/>
  <c r="C156" i="1"/>
  <c r="D155" i="1"/>
  <c r="H155" i="1" s="1"/>
  <c r="C155" i="1"/>
  <c r="H154" i="1"/>
  <c r="G154" i="1"/>
  <c r="D154" i="1"/>
  <c r="C154" i="1"/>
  <c r="H153" i="1"/>
  <c r="G153" i="1"/>
  <c r="D153" i="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D125" i="1"/>
  <c r="H124" i="1"/>
  <c r="G124" i="1"/>
  <c r="D124" i="1"/>
  <c r="C124" i="1"/>
  <c r="H123" i="1"/>
  <c r="G123" i="1"/>
  <c r="D123" i="1"/>
  <c r="C123" i="1"/>
  <c r="C122" i="1"/>
  <c r="H120" i="1"/>
  <c r="G120" i="1"/>
  <c r="D120" i="1"/>
  <c r="C120" i="1"/>
  <c r="H119" i="1"/>
  <c r="G119" i="1"/>
  <c r="D119" i="1"/>
  <c r="C119" i="1"/>
  <c r="D118" i="1"/>
  <c r="H118" i="1" s="1"/>
  <c r="C118" i="1"/>
  <c r="H117" i="1"/>
  <c r="G117" i="1"/>
  <c r="D117" i="1"/>
  <c r="C117" i="1"/>
  <c r="C116" i="1"/>
  <c r="H115" i="1"/>
  <c r="G115" i="1"/>
  <c r="D115" i="1"/>
  <c r="C115" i="1"/>
  <c r="H114" i="1"/>
  <c r="G114" i="1"/>
  <c r="D114" i="1"/>
  <c r="C114" i="1"/>
  <c r="H113" i="1"/>
  <c r="G113" i="1"/>
  <c r="D113" i="1"/>
  <c r="C113" i="1"/>
  <c r="H112" i="1"/>
  <c r="G112" i="1"/>
  <c r="D112" i="1"/>
  <c r="C112" i="1"/>
  <c r="G111" i="1"/>
  <c r="D111" i="1"/>
  <c r="H111" i="1" s="1"/>
  <c r="C111" i="1"/>
  <c r="H110" i="1"/>
  <c r="G110" i="1"/>
  <c r="D110" i="1"/>
  <c r="C110" i="1"/>
  <c r="H109" i="1"/>
  <c r="G109" i="1"/>
  <c r="D109" i="1"/>
  <c r="C109" i="1"/>
  <c r="G108" i="1"/>
  <c r="D108" i="1"/>
  <c r="H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D90" i="1"/>
  <c r="H90" i="1" s="1"/>
  <c r="C90" i="1"/>
  <c r="H89" i="1"/>
  <c r="D89" i="1"/>
  <c r="G89" i="1" s="1"/>
  <c r="C89" i="1"/>
  <c r="H88" i="1"/>
  <c r="G88" i="1"/>
  <c r="D88" i="1"/>
  <c r="C88" i="1"/>
  <c r="D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C60" i="1"/>
  <c r="H59" i="1"/>
  <c r="G59" i="1"/>
  <c r="D59" i="1"/>
  <c r="C59" i="1"/>
  <c r="H58" i="1"/>
  <c r="G58" i="1"/>
  <c r="D58" i="1"/>
  <c r="C58" i="1"/>
  <c r="H57" i="1"/>
  <c r="G57" i="1"/>
  <c r="D57" i="1"/>
  <c r="C57" i="1"/>
  <c r="D56" i="1"/>
  <c r="H56" i="1" s="1"/>
  <c r="C56"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38" i="1"/>
  <c r="G38" i="1"/>
  <c r="D38" i="1"/>
  <c r="C38" i="1"/>
  <c r="H37" i="1"/>
  <c r="G37" i="1"/>
  <c r="D37" i="1"/>
  <c r="C37" i="1"/>
  <c r="H36" i="1"/>
  <c r="G36" i="1"/>
  <c r="D36" i="1"/>
  <c r="C36"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C25" i="1"/>
  <c r="H24" i="1"/>
  <c r="G24" i="1"/>
  <c r="D24" i="1"/>
  <c r="C24" i="1"/>
  <c r="H23" i="1"/>
  <c r="G23" i="1"/>
  <c r="D23" i="1"/>
  <c r="C23" i="1"/>
  <c r="H22" i="1"/>
  <c r="G22" i="1"/>
  <c r="D22" i="1"/>
  <c r="C22" i="1"/>
  <c r="H21" i="1"/>
  <c r="G21" i="1"/>
  <c r="D21" i="1"/>
  <c r="C21" i="1"/>
  <c r="D20" i="1"/>
  <c r="H20" i="1" s="1"/>
  <c r="C20"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D5" i="1"/>
  <c r="H5" i="1" s="1"/>
  <c r="C5" i="1"/>
  <c r="D4" i="1"/>
  <c r="H4" i="1" s="1"/>
  <c r="C4" i="1"/>
  <c r="H1306" i="1" l="1"/>
  <c r="H300" i="1"/>
  <c r="F428" i="4"/>
  <c r="H423" i="1"/>
  <c r="H1294" i="1"/>
  <c r="G1057" i="1"/>
  <c r="G1060" i="1"/>
  <c r="G1524" i="1"/>
  <c r="G1536" i="1"/>
  <c r="G1258" i="1"/>
  <c r="F274" i="5"/>
  <c r="G1257" i="1"/>
  <c r="G1279" i="1"/>
  <c r="G1684" i="1"/>
  <c r="H1669" i="1"/>
  <c r="G1669" i="1"/>
  <c r="G1637" i="1"/>
  <c r="D45" i="8"/>
  <c r="C1628" i="1"/>
  <c r="C1634" i="1"/>
  <c r="G652" i="1"/>
  <c r="G301" i="1"/>
  <c r="G1342" i="1"/>
  <c r="H1281" i="1"/>
  <c r="H1201" i="1"/>
  <c r="H1203" i="1"/>
  <c r="G1266" i="1"/>
  <c r="H1265" i="1"/>
  <c r="G1264" i="1"/>
  <c r="H1297" i="1"/>
  <c r="G423" i="1"/>
  <c r="G1286" i="1"/>
  <c r="G1281" i="1"/>
  <c r="G1290" i="1"/>
  <c r="G1301" i="1"/>
  <c r="G1302" i="1"/>
  <c r="G1278" i="1"/>
  <c r="G1291" i="1"/>
  <c r="H1256" i="1"/>
  <c r="G1256" i="1"/>
  <c r="F252" i="5"/>
  <c r="G1368" i="1"/>
  <c r="G1306" i="1"/>
  <c r="H1179" i="1"/>
  <c r="H1176" i="1"/>
  <c r="H1178" i="1"/>
  <c r="G1178" i="1"/>
  <c r="F171" i="5"/>
  <c r="F147" i="5"/>
  <c r="G1155" i="1"/>
  <c r="G1160" i="1"/>
  <c r="F71" i="5"/>
  <c r="G1179" i="1"/>
  <c r="G1176" i="1"/>
  <c r="G1177" i="1"/>
  <c r="G1169" i="1"/>
  <c r="G1168" i="1"/>
  <c r="G1164" i="1"/>
  <c r="G1152" i="1"/>
  <c r="G1153" i="1"/>
  <c r="H1147" i="1"/>
  <c r="G1141" i="1"/>
  <c r="G1087" i="1"/>
  <c r="G1092" i="1"/>
  <c r="F82" i="5"/>
  <c r="E70" i="5"/>
  <c r="D1075" i="1" s="1"/>
  <c r="D1076" i="1"/>
  <c r="G1076" i="1" s="1"/>
  <c r="G667" i="1"/>
  <c r="G662" i="1"/>
  <c r="E82" i="4"/>
  <c r="D78" i="1" s="1"/>
  <c r="F91" i="4"/>
  <c r="G56" i="1"/>
  <c r="G54" i="1"/>
  <c r="G55" i="1"/>
  <c r="H234" i="1"/>
  <c r="H1388" i="1"/>
  <c r="H1386" i="1"/>
  <c r="E255" i="5"/>
  <c r="D1259" i="1" s="1"/>
  <c r="G1262" i="1"/>
  <c r="G1260" i="1"/>
  <c r="G1261" i="1"/>
  <c r="F256" i="5"/>
  <c r="E303" i="9"/>
  <c r="B303" i="9" s="1"/>
  <c r="F341" i="9"/>
  <c r="B341" i="9" s="1"/>
  <c r="H1076" i="1"/>
  <c r="H1078" i="1"/>
  <c r="G1054" i="1"/>
  <c r="G1040" i="1"/>
  <c r="G1041" i="1"/>
  <c r="G1037" i="1"/>
  <c r="G1034" i="1"/>
  <c r="G1035" i="1"/>
  <c r="F29" i="5"/>
  <c r="G1031" i="1"/>
  <c r="G1050" i="1"/>
  <c r="G1053" i="1"/>
  <c r="G1061" i="1"/>
  <c r="G1062" i="1"/>
  <c r="G1027" i="1"/>
  <c r="G1026" i="1"/>
  <c r="G1024" i="1"/>
  <c r="G1025" i="1"/>
  <c r="F19" i="5"/>
  <c r="G1023" i="1"/>
  <c r="G1022" i="1"/>
  <c r="G1021" i="1"/>
  <c r="G1020" i="1"/>
  <c r="G1018" i="1"/>
  <c r="G1019" i="1"/>
  <c r="F13" i="5"/>
  <c r="E311" i="9"/>
  <c r="B311" i="9" s="1"/>
  <c r="E340" i="9"/>
  <c r="B340" i="9" s="1"/>
  <c r="D1224" i="1"/>
  <c r="F220" i="5"/>
  <c r="G1206" i="1"/>
  <c r="G1201" i="1"/>
  <c r="G1203" i="1"/>
  <c r="G1200" i="1"/>
  <c r="G1198" i="1"/>
  <c r="G1184" i="1"/>
  <c r="H1686" i="1"/>
  <c r="G1681" i="1"/>
  <c r="H1618" i="1"/>
  <c r="G1613" i="1"/>
  <c r="H1610" i="1"/>
  <c r="H1594" i="1"/>
  <c r="G1593" i="1"/>
  <c r="H1590" i="1"/>
  <c r="G1589" i="1"/>
  <c r="H1586" i="1"/>
  <c r="G1585" i="1"/>
  <c r="G1450" i="1"/>
  <c r="G1451" i="1"/>
  <c r="H1514" i="1"/>
  <c r="G1514" i="1"/>
  <c r="F118" i="6"/>
  <c r="E114" i="6"/>
  <c r="H1503" i="1"/>
  <c r="G1503" i="1"/>
  <c r="F107" i="6"/>
  <c r="H1485" i="1"/>
  <c r="G1485" i="1"/>
  <c r="G1502" i="1"/>
  <c r="G1478" i="1"/>
  <c r="G1482" i="1"/>
  <c r="G1471" i="1"/>
  <c r="G1477" i="1"/>
  <c r="F75" i="6"/>
  <c r="G1436" i="1"/>
  <c r="F39" i="6"/>
  <c r="G1402" i="1"/>
  <c r="G1403" i="1"/>
  <c r="E5" i="6"/>
  <c r="E329" i="9"/>
  <c r="B329" i="9" s="1"/>
  <c r="D1555" i="1"/>
  <c r="I34" i="3"/>
  <c r="E5" i="7"/>
  <c r="G636" i="1"/>
  <c r="G635" i="1"/>
  <c r="G414" i="1"/>
  <c r="G421" i="1"/>
  <c r="G422" i="1"/>
  <c r="E647" i="4"/>
  <c r="D641" i="1" s="1"/>
  <c r="G836" i="1"/>
  <c r="G967" i="1"/>
  <c r="G843" i="1"/>
  <c r="G839" i="1"/>
  <c r="G774" i="1"/>
  <c r="G770" i="1"/>
  <c r="G750" i="1"/>
  <c r="G734" i="1"/>
  <c r="F239" i="9"/>
  <c r="B239" i="9" s="1"/>
  <c r="E296" i="9"/>
  <c r="B296" i="9" s="1"/>
  <c r="E25" i="9"/>
  <c r="E307" i="9"/>
  <c r="B307" i="9" s="1"/>
  <c r="E324" i="9"/>
  <c r="B324" i="9" s="1"/>
  <c r="G298" i="1"/>
  <c r="E648" i="4"/>
  <c r="D642" i="1" s="1"/>
  <c r="E597" i="4"/>
  <c r="D591" i="1" s="1"/>
  <c r="E153" i="9"/>
  <c r="B153" i="9" s="1"/>
  <c r="H399" i="1"/>
  <c r="G396" i="1"/>
  <c r="G374" i="1"/>
  <c r="G375" i="1"/>
  <c r="E373" i="4"/>
  <c r="D368" i="1" s="1"/>
  <c r="G368" i="1" s="1"/>
  <c r="F379" i="4"/>
  <c r="G373" i="1"/>
  <c r="G372" i="1"/>
  <c r="H369" i="1"/>
  <c r="H371" i="1"/>
  <c r="F374" i="4"/>
  <c r="E37" i="9"/>
  <c r="B37" i="9" s="1"/>
  <c r="E322" i="9"/>
  <c r="B322" i="9" s="1"/>
  <c r="E326" i="9"/>
  <c r="B326" i="9" s="1"/>
  <c r="F243" i="9"/>
  <c r="B243" i="9" s="1"/>
  <c r="E56" i="9"/>
  <c r="B56" i="9" s="1"/>
  <c r="F247" i="9"/>
  <c r="B247" i="9" s="1"/>
  <c r="E81" i="9"/>
  <c r="B81" i="9" s="1"/>
  <c r="F237" i="4"/>
  <c r="E69" i="9"/>
  <c r="B69" i="9" s="1"/>
  <c r="G221" i="1"/>
  <c r="H221" i="1"/>
  <c r="F225" i="4"/>
  <c r="B246" i="9"/>
  <c r="G204" i="1"/>
  <c r="H206" i="1"/>
  <c r="F208" i="4"/>
  <c r="G190" i="1"/>
  <c r="F242" i="9"/>
  <c r="B242" i="9" s="1"/>
  <c r="F194" i="4"/>
  <c r="E53" i="9"/>
  <c r="B53" i="9" s="1"/>
  <c r="G182" i="1"/>
  <c r="G180" i="1"/>
  <c r="G178" i="1"/>
  <c r="G176" i="1"/>
  <c r="G174" i="1"/>
  <c r="G175" i="1"/>
  <c r="F178" i="4"/>
  <c r="G173" i="1"/>
  <c r="G171" i="1"/>
  <c r="G170" i="1"/>
  <c r="G169" i="1"/>
  <c r="G166" i="1"/>
  <c r="G167" i="1"/>
  <c r="G164" i="1"/>
  <c r="H163" i="1"/>
  <c r="G161" i="1"/>
  <c r="G155" i="1"/>
  <c r="G150" i="1"/>
  <c r="G151" i="1"/>
  <c r="G118" i="1"/>
  <c r="E106" i="4"/>
  <c r="D102" i="1" s="1"/>
  <c r="G90" i="1"/>
  <c r="H25" i="1"/>
  <c r="G25" i="1"/>
  <c r="F29" i="4"/>
  <c r="D19" i="1"/>
  <c r="E28" i="9"/>
  <c r="B28" i="9" s="1"/>
  <c r="G20" i="1"/>
  <c r="G4" i="1"/>
  <c r="G5" i="1"/>
  <c r="E31" i="9"/>
  <c r="B31" i="9" s="1"/>
  <c r="E36" i="9"/>
  <c r="B36" i="9" s="1"/>
  <c r="F236" i="9"/>
  <c r="B236" i="9" s="1"/>
  <c r="E320" i="9"/>
  <c r="B320" i="9" s="1"/>
  <c r="E327" i="9"/>
  <c r="B327" i="9" s="1"/>
  <c r="H464" i="1"/>
  <c r="G464" i="1"/>
  <c r="H1424" i="1"/>
  <c r="G1424" i="1"/>
  <c r="H160" i="1"/>
  <c r="G160" i="1"/>
  <c r="G35" i="1"/>
  <c r="H35" i="1"/>
  <c r="G60" i="1"/>
  <c r="H60" i="1"/>
  <c r="H217" i="1"/>
  <c r="G217" i="1"/>
  <c r="H102" i="1"/>
  <c r="G102" i="1"/>
  <c r="H368" i="1"/>
  <c r="G242" i="1"/>
  <c r="H242" i="1"/>
  <c r="H344" i="1"/>
  <c r="G344" i="1"/>
  <c r="H496" i="1"/>
  <c r="G496" i="1"/>
  <c r="H517" i="1"/>
  <c r="G517" i="1"/>
  <c r="H1148" i="1"/>
  <c r="G1148" i="1"/>
  <c r="H1603" i="1"/>
  <c r="G1603" i="1"/>
  <c r="H1611" i="1"/>
  <c r="G1611" i="1"/>
  <c r="F44" i="4"/>
  <c r="D43" i="4"/>
  <c r="F274" i="4"/>
  <c r="E273" i="4"/>
  <c r="D269" i="1" s="1"/>
  <c r="H336" i="9"/>
  <c r="E177" i="5"/>
  <c r="E7" i="4"/>
  <c r="F7" i="4" s="1"/>
  <c r="D82" i="4"/>
  <c r="E230" i="4"/>
  <c r="D226" i="1" s="1"/>
  <c r="E466" i="4"/>
  <c r="D460" i="1" s="1"/>
  <c r="F120" i="5"/>
  <c r="D119" i="5"/>
  <c r="G338" i="9"/>
  <c r="E338" i="9" s="1"/>
  <c r="B338" i="9" s="1"/>
  <c r="F203" i="5"/>
  <c r="G346" i="9"/>
  <c r="E346" i="9" s="1"/>
  <c r="H33" i="3"/>
  <c r="C40" i="1"/>
  <c r="C87" i="1"/>
  <c r="C125" i="1"/>
  <c r="C233" i="1"/>
  <c r="C265" i="1"/>
  <c r="C293" i="1"/>
  <c r="C316" i="1"/>
  <c r="C439" i="1"/>
  <c r="C467" i="1"/>
  <c r="C503" i="1"/>
  <c r="C641" i="1"/>
  <c r="C1093" i="1"/>
  <c r="C1125" i="1"/>
  <c r="C1207" i="1"/>
  <c r="C1435" i="1"/>
  <c r="C1525" i="1"/>
  <c r="G1530" i="1"/>
  <c r="H1532" i="1"/>
  <c r="G1534" i="1"/>
  <c r="H1536" i="1"/>
  <c r="C1538" i="1"/>
  <c r="H1540" i="1"/>
  <c r="G1542" i="1"/>
  <c r="I1542" i="1" s="1"/>
  <c r="G1546" i="1"/>
  <c r="I1546" i="1" s="1"/>
  <c r="G1604" i="1"/>
  <c r="G1608" i="1"/>
  <c r="G1612"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F71" i="4"/>
  <c r="D49" i="4"/>
  <c r="F106" i="4"/>
  <c r="D125" i="4"/>
  <c r="D140" i="4"/>
  <c r="F141" i="4"/>
  <c r="F216" i="4"/>
  <c r="E202" i="4"/>
  <c r="D198" i="1" s="1"/>
  <c r="D262" i="4"/>
  <c r="F263" i="4"/>
  <c r="F273" i="4"/>
  <c r="D584" i="4"/>
  <c r="F603" i="4"/>
  <c r="D597" i="4"/>
  <c r="F633" i="4"/>
  <c r="D629" i="4"/>
  <c r="E135" i="5"/>
  <c r="D1140" i="1" s="1"/>
  <c r="D25" i="8"/>
  <c r="C1602" i="1" s="1"/>
  <c r="C1614" i="1"/>
  <c r="B45" i="9"/>
  <c r="H1607" i="1"/>
  <c r="G1607" i="1"/>
  <c r="E308" i="4"/>
  <c r="F523" i="4"/>
  <c r="D522" i="4"/>
  <c r="J1543" i="1"/>
  <c r="H1549" i="1"/>
  <c r="G1549" i="1"/>
  <c r="I1549" i="1" s="1"/>
  <c r="H1551" i="1"/>
  <c r="G1551" i="1"/>
  <c r="H1553" i="1"/>
  <c r="G1553" i="1"/>
  <c r="I1553" i="1" s="1"/>
  <c r="H1555" i="1"/>
  <c r="G1555" i="1"/>
  <c r="H1557" i="1"/>
  <c r="G1557" i="1"/>
  <c r="I1557" i="1" s="1"/>
  <c r="H1559" i="1"/>
  <c r="G1559" i="1"/>
  <c r="H1561" i="1"/>
  <c r="G1561" i="1"/>
  <c r="I1561" i="1" s="1"/>
  <c r="H1563" i="1"/>
  <c r="G1563" i="1"/>
  <c r="H1583" i="1"/>
  <c r="G1583" i="1"/>
  <c r="H1587" i="1"/>
  <c r="G1587" i="1"/>
  <c r="H1591" i="1"/>
  <c r="G1591" i="1"/>
  <c r="H1595" i="1"/>
  <c r="G1595" i="1"/>
  <c r="H1599" i="1"/>
  <c r="G1599" i="1"/>
  <c r="G1616" i="1"/>
  <c r="G1620" i="1"/>
  <c r="D40" i="1"/>
  <c r="D116" i="1"/>
  <c r="D122" i="1"/>
  <c r="D156" i="1"/>
  <c r="D218" i="1"/>
  <c r="D230" i="1"/>
  <c r="D270" i="1"/>
  <c r="D336" i="1"/>
  <c r="D1182" i="1"/>
  <c r="H1531" i="1"/>
  <c r="G1533" i="1"/>
  <c r="H1535" i="1"/>
  <c r="H1539" i="1"/>
  <c r="G1541" i="1"/>
  <c r="I1541" i="1" s="1"/>
  <c r="J1541" i="1"/>
  <c r="H1543" i="1"/>
  <c r="I1543" i="1" s="1"/>
  <c r="G1545" i="1"/>
  <c r="I1545" i="1" s="1"/>
  <c r="J1545" i="1"/>
  <c r="H1547" i="1"/>
  <c r="G1548" i="1"/>
  <c r="I1548" i="1" s="1"/>
  <c r="I1550" i="1"/>
  <c r="I1552" i="1"/>
  <c r="I1554" i="1"/>
  <c r="H1556" i="1"/>
  <c r="G1556" i="1"/>
  <c r="I1558" i="1"/>
  <c r="I1560" i="1"/>
  <c r="I1562" i="1"/>
  <c r="H1564" i="1"/>
  <c r="G1564" i="1"/>
  <c r="I1564" i="1" s="1"/>
  <c r="H1566" i="1"/>
  <c r="G1566" i="1"/>
  <c r="I1566" i="1" s="1"/>
  <c r="H1568" i="1"/>
  <c r="G1568" i="1"/>
  <c r="I1568" i="1" s="1"/>
  <c r="H1570" i="1"/>
  <c r="G1570" i="1"/>
  <c r="I1570" i="1" s="1"/>
  <c r="H1574" i="1"/>
  <c r="G1574" i="1"/>
  <c r="I1574" i="1" s="1"/>
  <c r="H1576" i="1"/>
  <c r="G1576" i="1"/>
  <c r="I1576" i="1" s="1"/>
  <c r="H1579" i="1"/>
  <c r="G1579" i="1"/>
  <c r="I1579" i="1" s="1"/>
  <c r="H1581" i="1"/>
  <c r="G1581" i="1"/>
  <c r="I1581" i="1" s="1"/>
  <c r="H1615" i="1"/>
  <c r="G1615" i="1"/>
  <c r="H1619" i="1"/>
  <c r="G1619" i="1"/>
  <c r="D134" i="4"/>
  <c r="F135" i="4"/>
  <c r="F221" i="4"/>
  <c r="F536" i="4"/>
  <c r="D535" i="4"/>
  <c r="D35" i="6"/>
  <c r="F154" i="4"/>
  <c r="E153" i="4"/>
  <c r="H24" i="9" s="1"/>
  <c r="F164" i="4"/>
  <c r="F310" i="4"/>
  <c r="D309" i="4"/>
  <c r="D466" i="4"/>
  <c r="F497" i="4"/>
  <c r="D491" i="4"/>
  <c r="H314" i="9"/>
  <c r="E88" i="5"/>
  <c r="G337" i="9"/>
  <c r="E337" i="9" s="1"/>
  <c r="B337" i="9" s="1"/>
  <c r="F197" i="5"/>
  <c r="E35" i="6"/>
  <c r="H310" i="9"/>
  <c r="G310" i="9"/>
  <c r="E310" i="9" s="1"/>
  <c r="B310" i="9" s="1"/>
  <c r="H309" i="9"/>
  <c r="M228" i="9"/>
  <c r="F228" i="9" s="1"/>
  <c r="B228" i="9" s="1"/>
  <c r="H308" i="9"/>
  <c r="E308" i="9" s="1"/>
  <c r="B308"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302" i="9"/>
  <c r="E302" i="9" s="1"/>
  <c r="B302" i="9" s="1"/>
  <c r="G300" i="9"/>
  <c r="E300" i="9" s="1"/>
  <c r="B300" i="9" s="1"/>
  <c r="G220" i="9"/>
  <c r="E220" i="9" s="1"/>
  <c r="B22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2" i="9"/>
  <c r="E222" i="9" s="1"/>
  <c r="B222" i="9" s="1"/>
  <c r="G180" i="9"/>
  <c r="E180" i="9" s="1"/>
  <c r="B180" i="9" s="1"/>
  <c r="H179" i="9"/>
  <c r="G309" i="9"/>
  <c r="E309" i="9" s="1"/>
  <c r="B309" i="9" s="1"/>
  <c r="G301" i="9"/>
  <c r="E301" i="9" s="1"/>
  <c r="B301" i="9" s="1"/>
  <c r="G224" i="9"/>
  <c r="E224" i="9" s="1"/>
  <c r="B224" i="9" s="1"/>
  <c r="G216" i="9"/>
  <c r="E216" i="9" s="1"/>
  <c r="B216" i="9" s="1"/>
  <c r="G179" i="9"/>
  <c r="G178" i="9"/>
  <c r="E178" i="9" s="1"/>
  <c r="B178" i="9" s="1"/>
  <c r="G177" i="9"/>
  <c r="E177" i="9" s="1"/>
  <c r="B177" i="9" s="1"/>
  <c r="G176" i="9"/>
  <c r="E176" i="9" s="1"/>
  <c r="B176" i="9" s="1"/>
  <c r="G175" i="9"/>
  <c r="E175" i="9" s="1"/>
  <c r="B175" i="9" s="1"/>
  <c r="G174" i="9"/>
  <c r="E174" i="9" s="1"/>
  <c r="B174" i="9" s="1"/>
  <c r="G214" i="9"/>
  <c r="E214" i="9" s="1"/>
  <c r="B214" i="9" s="1"/>
  <c r="G212" i="9"/>
  <c r="E212" i="9" s="1"/>
  <c r="B212" i="9" s="1"/>
  <c r="G210" i="9"/>
  <c r="E210" i="9" s="1"/>
  <c r="B210" i="9" s="1"/>
  <c r="G208" i="9"/>
  <c r="E208" i="9" s="1"/>
  <c r="B208" i="9" s="1"/>
  <c r="G226" i="9"/>
  <c r="E226" i="9" s="1"/>
  <c r="B226" i="9" s="1"/>
  <c r="G213" i="9"/>
  <c r="E213" i="9" s="1"/>
  <c r="B213" i="9" s="1"/>
  <c r="G211" i="9"/>
  <c r="E211" i="9" s="1"/>
  <c r="B211" i="9" s="1"/>
  <c r="G209" i="9"/>
  <c r="E209" i="9" s="1"/>
  <c r="B209" i="9" s="1"/>
  <c r="L207" i="9"/>
  <c r="F207" i="9" s="1"/>
  <c r="B51" i="9"/>
  <c r="F64" i="4"/>
  <c r="F120" i="4"/>
  <c r="F222" i="4"/>
  <c r="D230" i="4"/>
  <c r="D152" i="4" s="1"/>
  <c r="F362" i="4"/>
  <c r="D361" i="4"/>
  <c r="F437" i="4"/>
  <c r="D431" i="4"/>
  <c r="F485" i="4"/>
  <c r="D479" i="4"/>
  <c r="F8" i="5"/>
  <c r="D7" i="5"/>
  <c r="E12" i="5"/>
  <c r="F45" i="5"/>
  <c r="D70" i="5"/>
  <c r="D178" i="5"/>
  <c r="F181" i="5"/>
  <c r="F297" i="5"/>
  <c r="D296" i="5"/>
  <c r="F115" i="6"/>
  <c r="D114" i="6"/>
  <c r="B25" i="9"/>
  <c r="B33" i="9"/>
  <c r="B41" i="9"/>
  <c r="D648" i="4"/>
  <c r="F10" i="6"/>
  <c r="F94" i="6"/>
  <c r="B158" i="9"/>
  <c r="B166" i="9"/>
  <c r="G316" i="9"/>
  <c r="E156" i="9"/>
  <c r="B156" i="9" s="1"/>
  <c r="D219" i="5"/>
  <c r="D251" i="5"/>
  <c r="D255" i="5"/>
  <c r="B110" i="9"/>
  <c r="B118" i="9"/>
  <c r="B126" i="9"/>
  <c r="B134" i="9"/>
  <c r="B142" i="9"/>
  <c r="B150" i="9"/>
  <c r="E314" i="9"/>
  <c r="B314" i="9" s="1"/>
  <c r="H315" i="9"/>
  <c r="E315" i="9" s="1"/>
  <c r="B315" i="9" s="1"/>
  <c r="H316" i="9"/>
  <c r="B58" i="9"/>
  <c r="B62" i="9"/>
  <c r="B66" i="9"/>
  <c r="B70" i="9"/>
  <c r="B74" i="9"/>
  <c r="B78" i="9"/>
  <c r="B82" i="9"/>
  <c r="B86" i="9"/>
  <c r="B90" i="9"/>
  <c r="B94" i="9"/>
  <c r="B98" i="9"/>
  <c r="B102" i="9"/>
  <c r="B106" i="9"/>
  <c r="B162" i="9"/>
  <c r="B170" i="9"/>
  <c r="F230" i="9"/>
  <c r="B230" i="9" s="1"/>
  <c r="F238" i="9"/>
  <c r="B238" i="9" s="1"/>
  <c r="B234" i="9"/>
  <c r="F235" i="9"/>
  <c r="B235" i="9" s="1"/>
  <c r="B250" i="9"/>
  <c r="B258" i="9"/>
  <c r="B266" i="9"/>
  <c r="B274" i="9"/>
  <c r="B282" i="9"/>
  <c r="B290" i="9"/>
  <c r="B304" i="9"/>
  <c r="B313" i="9"/>
  <c r="B229" i="9"/>
  <c r="B233" i="9"/>
  <c r="B237" i="9"/>
  <c r="B240" i="9"/>
  <c r="B241" i="9"/>
  <c r="B244" i="9"/>
  <c r="B245" i="9"/>
  <c r="B248" i="9"/>
  <c r="B249" i="9"/>
  <c r="B252" i="9"/>
  <c r="B253" i="9"/>
  <c r="B256" i="9"/>
  <c r="B257" i="9"/>
  <c r="B260" i="9"/>
  <c r="B261" i="9"/>
  <c r="B264" i="9"/>
  <c r="B265" i="9"/>
  <c r="B268" i="9"/>
  <c r="B269" i="9"/>
  <c r="B272" i="9"/>
  <c r="B273" i="9"/>
  <c r="B276" i="9"/>
  <c r="B277" i="9"/>
  <c r="B280" i="9"/>
  <c r="B281" i="9"/>
  <c r="B284" i="9"/>
  <c r="B285" i="9"/>
  <c r="B288" i="9"/>
  <c r="B289" i="9"/>
  <c r="B292" i="9"/>
  <c r="E312" i="9"/>
  <c r="B312" i="9" s="1"/>
  <c r="B325" i="9"/>
  <c r="B333" i="9"/>
  <c r="H1628" i="1" l="1"/>
  <c r="G1628" i="1"/>
  <c r="G1634" i="1"/>
  <c r="H1634" i="1"/>
  <c r="I40" i="3"/>
  <c r="C1622" i="1"/>
  <c r="E251" i="5"/>
  <c r="F251" i="5" s="1"/>
  <c r="F135" i="5"/>
  <c r="G1224" i="1"/>
  <c r="H1224" i="1"/>
  <c r="D1510" i="1"/>
  <c r="I30" i="3"/>
  <c r="D1401" i="1"/>
  <c r="F5" i="6"/>
  <c r="I27" i="3"/>
  <c r="D1538" i="1"/>
  <c r="I33" i="3"/>
  <c r="F647" i="4"/>
  <c r="E535" i="4"/>
  <c r="D529" i="1" s="1"/>
  <c r="F373" i="4"/>
  <c r="E360" i="4"/>
  <c r="E418" i="4" s="1"/>
  <c r="D413" i="1" s="1"/>
  <c r="F202" i="4"/>
  <c r="G19" i="1"/>
  <c r="H19" i="1"/>
  <c r="H18" i="3"/>
  <c r="D299" i="4"/>
  <c r="C148" i="1"/>
  <c r="G339" i="9"/>
  <c r="E339" i="9" s="1"/>
  <c r="B339" i="9" s="1"/>
  <c r="F219" i="5"/>
  <c r="C1223" i="1"/>
  <c r="D69" i="5"/>
  <c r="D6" i="5" s="1"/>
  <c r="F70" i="5"/>
  <c r="C1075" i="1"/>
  <c r="D1431" i="1"/>
  <c r="I28" i="3"/>
  <c r="F134" i="4"/>
  <c r="C130" i="1"/>
  <c r="H270" i="1"/>
  <c r="G270" i="1"/>
  <c r="F262" i="4"/>
  <c r="C258" i="1"/>
  <c r="F479" i="4"/>
  <c r="C473" i="1"/>
  <c r="D6" i="4"/>
  <c r="H230" i="1"/>
  <c r="G230" i="1"/>
  <c r="F522" i="4"/>
  <c r="C516" i="1"/>
  <c r="G198" i="1"/>
  <c r="H198" i="1"/>
  <c r="H1435" i="1"/>
  <c r="G1435" i="1"/>
  <c r="D1181" i="1"/>
  <c r="I24" i="3"/>
  <c r="F43" i="4"/>
  <c r="C39" i="1"/>
  <c r="F255" i="5"/>
  <c r="C1259" i="1"/>
  <c r="F648" i="4"/>
  <c r="C642" i="1"/>
  <c r="E7" i="5"/>
  <c r="F7" i="5" s="1"/>
  <c r="F12" i="5"/>
  <c r="D1017" i="1"/>
  <c r="B207" i="9"/>
  <c r="D44" i="8"/>
  <c r="H19" i="9" s="1"/>
  <c r="E19" i="9" s="1"/>
  <c r="B19" i="9" s="1"/>
  <c r="F491" i="4"/>
  <c r="C485" i="1"/>
  <c r="D355" i="1"/>
  <c r="E152" i="4"/>
  <c r="F153" i="4"/>
  <c r="D149" i="1"/>
  <c r="G24" i="9"/>
  <c r="E24" i="9" s="1"/>
  <c r="F35" i="6"/>
  <c r="H28" i="3"/>
  <c r="D141" i="6"/>
  <c r="C1431" i="1"/>
  <c r="H218" i="1"/>
  <c r="G218" i="1"/>
  <c r="G1140" i="1"/>
  <c r="H1140" i="1"/>
  <c r="H1207" i="1"/>
  <c r="G1207" i="1"/>
  <c r="H503" i="1"/>
  <c r="G503" i="1"/>
  <c r="H293" i="1"/>
  <c r="G293" i="1"/>
  <c r="H87" i="1"/>
  <c r="G87" i="1"/>
  <c r="F119" i="5"/>
  <c r="C1124" i="1"/>
  <c r="F82" i="4"/>
  <c r="C78" i="1"/>
  <c r="F296" i="5"/>
  <c r="C1300" i="1"/>
  <c r="D1093" i="1"/>
  <c r="G1093" i="1" s="1"/>
  <c r="E69" i="5"/>
  <c r="F466" i="4"/>
  <c r="C460" i="1"/>
  <c r="F535" i="4"/>
  <c r="C529" i="1"/>
  <c r="H122" i="1"/>
  <c r="G122" i="1"/>
  <c r="G1614" i="1"/>
  <c r="H1614" i="1"/>
  <c r="F140" i="4"/>
  <c r="C136" i="1"/>
  <c r="H1525" i="1"/>
  <c r="G1525" i="1"/>
  <c r="H1093" i="1"/>
  <c r="H439" i="1"/>
  <c r="G439" i="1"/>
  <c r="H233" i="1"/>
  <c r="G233" i="1"/>
  <c r="F114" i="6"/>
  <c r="H30" i="3"/>
  <c r="C1510" i="1"/>
  <c r="F361" i="4"/>
  <c r="D360" i="4"/>
  <c r="C356" i="1"/>
  <c r="H116" i="1"/>
  <c r="G116" i="1"/>
  <c r="G1602" i="1"/>
  <c r="H1602" i="1"/>
  <c r="F597" i="4"/>
  <c r="C591" i="1"/>
  <c r="E430" i="4"/>
  <c r="F125" i="4"/>
  <c r="C121" i="1"/>
  <c r="H641" i="1"/>
  <c r="G641" i="1"/>
  <c r="H316" i="1"/>
  <c r="G316" i="1"/>
  <c r="H125" i="1"/>
  <c r="G125" i="1"/>
  <c r="H25" i="3"/>
  <c r="C1255" i="1"/>
  <c r="E316" i="9"/>
  <c r="B316" i="9" s="1"/>
  <c r="G336" i="9"/>
  <c r="E336" i="9" s="1"/>
  <c r="B336" i="9" s="1"/>
  <c r="F178" i="5"/>
  <c r="D177" i="5"/>
  <c r="C1182" i="1"/>
  <c r="H22" i="3"/>
  <c r="C1012" i="1"/>
  <c r="D430" i="4"/>
  <c r="F431" i="4"/>
  <c r="C425" i="1"/>
  <c r="F230" i="4"/>
  <c r="C226" i="1"/>
  <c r="E179" i="9"/>
  <c r="B179" i="9" s="1"/>
  <c r="F309" i="4"/>
  <c r="D308" i="4"/>
  <c r="C304" i="1"/>
  <c r="E141" i="6"/>
  <c r="G336" i="1"/>
  <c r="H336" i="1"/>
  <c r="H156" i="1"/>
  <c r="G156" i="1"/>
  <c r="I1559" i="1"/>
  <c r="I1551" i="1"/>
  <c r="E417" i="4"/>
  <c r="D412" i="1" s="1"/>
  <c r="D303" i="1"/>
  <c r="F629" i="4"/>
  <c r="C623" i="1"/>
  <c r="F584" i="4"/>
  <c r="C578" i="1"/>
  <c r="F49" i="4"/>
  <c r="C45" i="1"/>
  <c r="G1538" i="1"/>
  <c r="H1538" i="1"/>
  <c r="H1125" i="1"/>
  <c r="G1125" i="1"/>
  <c r="G467" i="1"/>
  <c r="H467" i="1"/>
  <c r="H265" i="1"/>
  <c r="G265" i="1"/>
  <c r="H40" i="1"/>
  <c r="G40" i="1"/>
  <c r="B346" i="9"/>
  <c r="E345" i="9"/>
  <c r="I10" i="3" s="1"/>
  <c r="E6" i="4"/>
  <c r="D3" i="1"/>
  <c r="H269" i="1"/>
  <c r="G269" i="1"/>
  <c r="G1622" i="1" l="1"/>
  <c r="H1622" i="1"/>
  <c r="E176" i="5"/>
  <c r="D1180" i="1" s="1"/>
  <c r="I25" i="3"/>
  <c r="D1255" i="1"/>
  <c r="G1255" i="1" s="1"/>
  <c r="G343" i="9"/>
  <c r="E343" i="9" s="1"/>
  <c r="B343" i="9" s="1"/>
  <c r="H1401" i="1"/>
  <c r="G1401" i="1"/>
  <c r="E422" i="4"/>
  <c r="D2" i="1"/>
  <c r="I17" i="3"/>
  <c r="G304" i="1"/>
  <c r="H304" i="1"/>
  <c r="G591" i="1"/>
  <c r="H591" i="1"/>
  <c r="F141" i="6"/>
  <c r="H31" i="3"/>
  <c r="C1537" i="1"/>
  <c r="G642" i="1"/>
  <c r="H642" i="1"/>
  <c r="H1223" i="1"/>
  <c r="G1223" i="1"/>
  <c r="H1510" i="1"/>
  <c r="G1510" i="1"/>
  <c r="H1300" i="1"/>
  <c r="G1300" i="1"/>
  <c r="G1017" i="1"/>
  <c r="H1017" i="1"/>
  <c r="G39" i="1"/>
  <c r="H39" i="1"/>
  <c r="H258" i="1"/>
  <c r="G258" i="1"/>
  <c r="H130" i="1"/>
  <c r="G130" i="1"/>
  <c r="H1075" i="1"/>
  <c r="G1075" i="1"/>
  <c r="D423" i="4"/>
  <c r="C295" i="1"/>
  <c r="D301" i="4"/>
  <c r="H1182" i="1"/>
  <c r="G1182" i="1"/>
  <c r="G348" i="9"/>
  <c r="E348" i="9" s="1"/>
  <c r="H356" i="1"/>
  <c r="G356" i="1"/>
  <c r="H529" i="1"/>
  <c r="G529" i="1"/>
  <c r="E299" i="4"/>
  <c r="E300" i="4" s="1"/>
  <c r="D296" i="1" s="1"/>
  <c r="D148" i="1"/>
  <c r="H148" i="1" s="1"/>
  <c r="I18" i="3"/>
  <c r="G1259" i="1"/>
  <c r="H1259" i="1"/>
  <c r="G516" i="1"/>
  <c r="H516" i="1"/>
  <c r="D300" i="4"/>
  <c r="D422" i="4"/>
  <c r="F6" i="4"/>
  <c r="H17" i="3"/>
  <c r="C2" i="1"/>
  <c r="C1011" i="1"/>
  <c r="H136" i="1"/>
  <c r="G136" i="1"/>
  <c r="H149" i="1"/>
  <c r="G149" i="1"/>
  <c r="G45" i="1"/>
  <c r="H45" i="1"/>
  <c r="H623" i="1"/>
  <c r="G623" i="1"/>
  <c r="D417" i="4"/>
  <c r="F308" i="4"/>
  <c r="C303" i="1"/>
  <c r="H226" i="1"/>
  <c r="G226" i="1"/>
  <c r="D639" i="4"/>
  <c r="F430" i="4"/>
  <c r="C424" i="1"/>
  <c r="H121" i="1"/>
  <c r="G121" i="1"/>
  <c r="H460" i="1"/>
  <c r="G460" i="1"/>
  <c r="H1124" i="1"/>
  <c r="G1124" i="1"/>
  <c r="H485" i="1"/>
  <c r="G485" i="1"/>
  <c r="G3" i="1"/>
  <c r="H3" i="1"/>
  <c r="G578" i="1"/>
  <c r="H578" i="1"/>
  <c r="I31" i="3"/>
  <c r="D1537" i="1"/>
  <c r="H9" i="3" s="1"/>
  <c r="G425" i="1"/>
  <c r="H425" i="1"/>
  <c r="F177" i="5"/>
  <c r="D176" i="5"/>
  <c r="H24" i="3"/>
  <c r="C1181" i="1"/>
  <c r="E639" i="4"/>
  <c r="D633" i="1" s="1"/>
  <c r="D424" i="1"/>
  <c r="E640" i="4"/>
  <c r="D634" i="1" s="1"/>
  <c r="F360" i="4"/>
  <c r="C355" i="1"/>
  <c r="D418" i="4"/>
  <c r="D640" i="4"/>
  <c r="D1074" i="1"/>
  <c r="I23" i="3"/>
  <c r="H78" i="1"/>
  <c r="G78" i="1"/>
  <c r="H1431" i="1"/>
  <c r="G1431" i="1"/>
  <c r="B24" i="9"/>
  <c r="K1481" i="9"/>
  <c r="G344" i="9"/>
  <c r="E344" i="9" s="1"/>
  <c r="B344" i="9" s="1"/>
  <c r="C1621" i="1"/>
  <c r="I39" i="3"/>
  <c r="E6" i="5"/>
  <c r="D1012" i="1"/>
  <c r="G1012" i="1" s="1"/>
  <c r="I22" i="3"/>
  <c r="H473" i="1"/>
  <c r="G473" i="1"/>
  <c r="F69" i="5"/>
  <c r="H23" i="3"/>
  <c r="C1074" i="1"/>
  <c r="F152" i="4"/>
  <c r="G306" i="9" l="1"/>
  <c r="E306" i="9" s="1"/>
  <c r="B306" i="9" s="1"/>
  <c r="H1255" i="1"/>
  <c r="F6" i="5"/>
  <c r="H1012" i="1"/>
  <c r="G148" i="1"/>
  <c r="F640" i="4"/>
  <c r="C634" i="1"/>
  <c r="D425" i="4"/>
  <c r="D644" i="4"/>
  <c r="C418" i="1"/>
  <c r="G20" i="9"/>
  <c r="K3" i="9"/>
  <c r="F418" i="4"/>
  <c r="C413" i="1"/>
  <c r="F176" i="5"/>
  <c r="C1180" i="1"/>
  <c r="H424" i="1"/>
  <c r="G424" i="1"/>
  <c r="H355" i="1"/>
  <c r="G355" i="1"/>
  <c r="E342" i="9"/>
  <c r="G303" i="1"/>
  <c r="H303" i="1"/>
  <c r="G299" i="9"/>
  <c r="D643" i="4"/>
  <c r="D424" i="4"/>
  <c r="F422" i="4"/>
  <c r="C417" i="1"/>
  <c r="H1621" i="1"/>
  <c r="G1621" i="1"/>
  <c r="H11" i="3"/>
  <c r="F417" i="4"/>
  <c r="C412" i="1"/>
  <c r="E347" i="9"/>
  <c r="I9" i="3" s="1"/>
  <c r="B348" i="9"/>
  <c r="F301" i="4"/>
  <c r="C297" i="1"/>
  <c r="H299" i="9"/>
  <c r="D1011" i="1"/>
  <c r="H8" i="3" s="1"/>
  <c r="H1074" i="1"/>
  <c r="G1074" i="1"/>
  <c r="H1181" i="1"/>
  <c r="G1181" i="1"/>
  <c r="F639" i="4"/>
  <c r="C633" i="1"/>
  <c r="H2" i="1"/>
  <c r="G2" i="1"/>
  <c r="F300" i="4"/>
  <c r="C296" i="1"/>
  <c r="E301" i="4"/>
  <c r="E423" i="4"/>
  <c r="F423" i="4" s="1"/>
  <c r="D295" i="1"/>
  <c r="H295" i="1" s="1"/>
  <c r="F299" i="4"/>
  <c r="G1537" i="1"/>
  <c r="H1537" i="1"/>
  <c r="E643" i="4"/>
  <c r="D417" i="1"/>
  <c r="G1011" i="1" l="1"/>
  <c r="H1011" i="1"/>
  <c r="E424" i="4"/>
  <c r="D419" i="1" s="1"/>
  <c r="M3" i="9"/>
  <c r="H633" i="1"/>
  <c r="G633" i="1"/>
  <c r="D637" i="1"/>
  <c r="G295" i="1"/>
  <c r="N3" i="9"/>
  <c r="I11" i="3"/>
  <c r="D645" i="4"/>
  <c r="C637" i="1"/>
  <c r="F643" i="4"/>
  <c r="H634" i="1"/>
  <c r="G634" i="1"/>
  <c r="H296" i="1"/>
  <c r="G296" i="1"/>
  <c r="H412" i="1"/>
  <c r="G412" i="1"/>
  <c r="F424" i="4"/>
  <c r="C419" i="1"/>
  <c r="H413" i="1"/>
  <c r="G413" i="1"/>
  <c r="C420" i="1"/>
  <c r="E644" i="4"/>
  <c r="F644" i="4" s="1"/>
  <c r="E425" i="4"/>
  <c r="D420" i="1" s="1"/>
  <c r="D418" i="1"/>
  <c r="H418" i="1" s="1"/>
  <c r="H20" i="9"/>
  <c r="E20" i="9" s="1"/>
  <c r="B20" i="9" s="1"/>
  <c r="D297" i="1"/>
  <c r="G297" i="1" s="1"/>
  <c r="H417" i="1"/>
  <c r="G417" i="1"/>
  <c r="E299" i="9"/>
  <c r="H1180" i="1"/>
  <c r="G1180" i="1"/>
  <c r="D646" i="4"/>
  <c r="C638" i="1"/>
  <c r="E645" i="4" l="1"/>
  <c r="D639" i="1" s="1"/>
  <c r="F425" i="4"/>
  <c r="G418" i="1"/>
  <c r="B299" i="9"/>
  <c r="E646" i="4"/>
  <c r="F646" i="4" s="1"/>
  <c r="D638" i="1"/>
  <c r="H638" i="1" s="1"/>
  <c r="H637" i="1"/>
  <c r="G637" i="1"/>
  <c r="D650" i="4"/>
  <c r="C640" i="1"/>
  <c r="H420" i="1"/>
  <c r="G420" i="1"/>
  <c r="H419" i="1"/>
  <c r="G419" i="1"/>
  <c r="F645" i="4"/>
  <c r="D649" i="4"/>
  <c r="C639" i="1"/>
  <c r="H297" i="1"/>
  <c r="H334" i="9"/>
  <c r="G334" i="9"/>
  <c r="G638" i="1" l="1"/>
  <c r="H639" i="1"/>
  <c r="G639" i="1"/>
  <c r="D640" i="1"/>
  <c r="H640" i="1" s="1"/>
  <c r="E650" i="4"/>
  <c r="E649" i="4"/>
  <c r="F649" i="4" s="1"/>
  <c r="E334" i="9"/>
  <c r="H19" i="3"/>
  <c r="C643" i="1"/>
  <c r="F650" i="4"/>
  <c r="H20" i="3"/>
  <c r="C644" i="1"/>
  <c r="G297" i="9" l="1"/>
  <c r="E297" i="9" s="1"/>
  <c r="B297" i="9" s="1"/>
  <c r="I20" i="3"/>
  <c r="D644" i="1"/>
  <c r="H644" i="1" s="1"/>
  <c r="D643" i="1"/>
  <c r="H643" i="1" s="1"/>
  <c r="I19" i="3"/>
  <c r="B334" i="9"/>
  <c r="E298" i="9"/>
  <c r="I8" i="3" s="1"/>
  <c r="G640" i="1"/>
  <c r="H7" i="3" l="1"/>
  <c r="J3" i="9" s="1"/>
  <c r="G644" i="1"/>
  <c r="G643" i="1"/>
  <c r="G295" i="9" l="1"/>
  <c r="L293" i="9"/>
  <c r="F293" i="9" s="1"/>
  <c r="H295" i="9"/>
  <c r="H18" i="9"/>
  <c r="G18" i="9"/>
  <c r="H15" i="9"/>
  <c r="L16" i="9"/>
  <c r="G17" i="9"/>
  <c r="J13" i="9"/>
  <c r="K11" i="9"/>
  <c r="I5" i="9"/>
  <c r="I8" i="9"/>
  <c r="K13" i="9"/>
  <c r="I7" i="9"/>
  <c r="K8" i="9"/>
  <c r="J9" i="9"/>
  <c r="L15" i="9"/>
  <c r="G21" i="9"/>
  <c r="I17" i="9"/>
  <c r="H22" i="9"/>
  <c r="J17" i="9"/>
  <c r="I13" i="9"/>
  <c r="J8" i="9"/>
  <c r="J11" i="9"/>
  <c r="K6" i="9"/>
  <c r="H17" i="9"/>
  <c r="J12" i="9"/>
  <c r="K7" i="9"/>
  <c r="K10" i="9"/>
  <c r="G16" i="9"/>
  <c r="H21" i="9"/>
  <c r="H16" i="9"/>
  <c r="I9" i="9"/>
  <c r="I12" i="9"/>
  <c r="J7" i="9"/>
  <c r="I11" i="9"/>
  <c r="J6" i="9"/>
  <c r="K12" i="9"/>
  <c r="M16" i="9"/>
  <c r="G22" i="9"/>
  <c r="J10" i="9"/>
  <c r="K5" i="9"/>
  <c r="M15" i="9"/>
  <c r="G15" i="9"/>
  <c r="K9" i="9"/>
  <c r="J5" i="9"/>
  <c r="I6" i="9"/>
  <c r="E22" i="9" l="1"/>
  <c r="B22" i="9" s="1"/>
  <c r="E10" i="9"/>
  <c r="B10" i="9" s="1"/>
  <c r="E13" i="9"/>
  <c r="B13" i="9" s="1"/>
  <c r="E6" i="9"/>
  <c r="B6" i="9" s="1"/>
  <c r="E5" i="9"/>
  <c r="B5" i="9" s="1"/>
  <c r="E15" i="9"/>
  <c r="E11" i="9"/>
  <c r="B11" i="9" s="1"/>
  <c r="E8" i="9"/>
  <c r="B8" i="9" s="1"/>
  <c r="E17" i="9"/>
  <c r="B17" i="9" s="1"/>
  <c r="F16" i="9"/>
  <c r="E16" i="9"/>
  <c r="E21" i="9"/>
  <c r="B21" i="9" s="1"/>
  <c r="E7" i="9"/>
  <c r="B7" i="9" s="1"/>
  <c r="B293" i="9"/>
  <c r="F23" i="9"/>
  <c r="E12" i="9"/>
  <c r="B12" i="9" s="1"/>
  <c r="E9" i="9"/>
  <c r="B9" i="9" s="1"/>
  <c r="F15" i="9"/>
  <c r="E18" i="9"/>
  <c r="B18" i="9" s="1"/>
  <c r="E295" i="9"/>
  <c r="B16" i="9" l="1"/>
  <c r="B15" i="9"/>
  <c r="B295" i="9"/>
  <c r="E23" i="9"/>
  <c r="I7" i="3" s="1"/>
  <c r="F14" i="9"/>
  <c r="F3" i="9" s="1"/>
  <c r="E4" i="9"/>
  <c r="E14" i="9"/>
  <c r="I13" i="3" s="1"/>
  <c r="E3" i="9" l="1"/>
</calcChain>
</file>

<file path=xl/sharedStrings.xml><?xml version="1.0" encoding="utf-8"?>
<sst xmlns="http://schemas.openxmlformats.org/spreadsheetml/2006/main" count="4733" uniqueCount="3657">
  <si>
    <t>Obveznik:</t>
  </si>
  <si>
    <t>28160 - OPĆINA PODRAVSKE SESVETE</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</si>
  <si>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</si>
  <si>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</si>
  <si>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</si>
  <si>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</si>
  <si>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</si>
  <si>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</si>
  <si>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</si>
  <si>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</si>
  <si>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</si>
  <si>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</si>
  <si>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</si>
  <si>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</si>
  <si>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</si>
  <si>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</si>
  <si>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</si>
  <si>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</si>
  <si>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</si>
  <si>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</si>
  <si>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</si>
  <si>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</si>
  <si>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</si>
  <si>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</si>
  <si>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</si>
  <si>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</si>
  <si>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</si>
  <si>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</si>
  <si>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</si>
  <si>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</si>
  <si>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</si>
  <si>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</si>
  <si>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</si>
  <si>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</si>
  <si>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</si>
  <si>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</si>
  <si>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</si>
  <si>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</si>
  <si>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</si>
  <si>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</si>
  <si>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</si>
  <si>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</si>
  <si>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</si>
  <si>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</si>
  <si>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</si>
  <si>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</si>
  <si>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</si>
  <si>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</si>
  <si>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</si>
  <si>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</si>
  <si>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</si>
  <si>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</si>
  <si>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</si>
  <si>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</si>
  <si>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</si>
  <si>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</si>
  <si>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</si>
  <si>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</si>
  <si>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</si>
  <si>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</si>
  <si>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</si>
  <si>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</si>
  <si>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</si>
  <si>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</si>
  <si>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</si>
  <si>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</si>
  <si>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</si>
  <si>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</si>
  <si>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</si>
  <si>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</si>
  <si>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</si>
  <si>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</si>
  <si>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</si>
  <si>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</si>
  <si>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</si>
  <si>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</si>
  <si>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</si>
  <si>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</si>
  <si>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</si>
  <si>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</si>
  <si>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</si>
  <si>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</si>
  <si>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</si>
  <si>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</si>
  <si>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</si>
  <si>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</si>
  <si>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</si>
  <si>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</si>
  <si>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</si>
  <si>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</si>
  <si>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</si>
  <si>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</si>
  <si>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</si>
  <si>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</si>
  <si>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</si>
  <si>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</si>
  <si>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</si>
  <si>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</si>
  <si>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</si>
  <si>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</si>
  <si>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</si>
  <si>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</si>
  <si>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</si>
  <si>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</si>
  <si>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</si>
  <si>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</si>
  <si>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</si>
  <si>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</si>
  <si>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</si>
  <si>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</si>
  <si>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</si>
  <si>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</si>
  <si>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</si>
  <si>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</si>
  <si>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</si>
  <si>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</si>
  <si>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</si>
  <si>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</si>
  <si>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</si>
  <si>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</si>
  <si>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</si>
  <si>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</si>
  <si>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</si>
  <si>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</si>
  <si>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</si>
  <si>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</si>
  <si>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</si>
  <si>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</si>
  <si>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</si>
  <si>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</si>
  <si>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</si>
  <si>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</si>
  <si>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</si>
  <si>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</si>
  <si>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</si>
  <si>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</si>
  <si>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</si>
  <si>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</si>
  <si>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</si>
  <si>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</si>
  <si>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</si>
  <si>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</si>
  <si>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</si>
  <si>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</si>
  <si>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</si>
  <si>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</si>
  <si>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</si>
  <si>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</si>
  <si>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</si>
  <si>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</si>
  <si>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</si>
  <si>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</si>
  <si>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</si>
  <si>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</si>
  <si>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</si>
  <si>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</si>
  <si>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</si>
  <si>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</si>
  <si>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</si>
  <si>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</si>
  <si>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</si>
  <si>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</si>
  <si>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</si>
  <si>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</si>
  <si>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</si>
  <si>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</si>
  <si>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</si>
  <si>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</si>
  <si>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</si>
  <si>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</si>
  <si>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</si>
  <si>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</si>
  <si>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</si>
  <si>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</si>
  <si>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</si>
  <si>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</si>
  <si>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</si>
  <si>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</si>
  <si>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</si>
  <si>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</si>
  <si>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</si>
  <si>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</si>
  <si>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</si>
  <si>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</si>
  <si>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</si>
  <si>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</si>
  <si>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</si>
  <si>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</si>
  <si>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</si>
  <si>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</si>
  <si>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</si>
  <si>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</si>
  <si>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</si>
  <si>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</si>
  <si>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</si>
  <si>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</si>
  <si>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</si>
  <si>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</si>
  <si>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</si>
  <si>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</si>
  <si>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</si>
  <si>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</si>
  <si>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</si>
  <si>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</si>
  <si>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</si>
  <si>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</si>
  <si>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</si>
  <si>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</si>
  <si>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</si>
  <si>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</si>
  <si>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</si>
  <si>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</si>
  <si>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</si>
  <si>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</si>
  <si>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</si>
  <si>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</si>
  <si>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</si>
  <si>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</si>
  <si>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</si>
  <si>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</si>
  <si>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</si>
  <si>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</si>
  <si>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</si>
  <si>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</si>
  <si>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</si>
  <si>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</si>
  <si>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</si>
  <si>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</si>
  <si>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</si>
  <si>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</si>
  <si>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</si>
  <si>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</si>
  <si>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</si>
  <si>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</si>
  <si>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</si>
  <si>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</si>
  <si>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</si>
  <si>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</si>
  <si>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</si>
  <si>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</si>
  <si>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</si>
  <si>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</si>
  <si>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</si>
  <si>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</si>
  <si>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</si>
  <si>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</si>
  <si>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</si>
  <si>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</si>
  <si>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</si>
  <si>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</si>
  <si>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</si>
  <si>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</si>
  <si>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</si>
  <si>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</si>
  <si>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</si>
  <si>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</si>
  <si>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</si>
  <si>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</si>
  <si>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</si>
  <si>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</si>
  <si>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</si>
  <si>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</si>
  <si>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</si>
  <si>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</si>
  <si>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</si>
  <si>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</si>
  <si>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</si>
  <si>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</si>
  <si>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</si>
  <si>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</si>
  <si>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</si>
  <si>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</si>
  <si>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</si>
  <si>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</si>
  <si>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</si>
  <si>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</si>
  <si>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</si>
  <si>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</si>
  <si>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</si>
  <si>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</si>
  <si>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</si>
  <si>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</si>
  <si>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</si>
  <si>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</si>
  <si>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</si>
  <si>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</si>
  <si>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</si>
  <si>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</si>
  <si>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</si>
  <si>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</si>
  <si>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</si>
  <si>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</si>
  <si>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</si>
  <si>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</si>
  <si>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</si>
  <si>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</si>
  <si>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</si>
  <si>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</si>
  <si>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</si>
  <si>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</si>
  <si>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</si>
  <si>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</si>
  <si>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</si>
  <si>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</si>
  <si>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</si>
  <si>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</si>
  <si>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</si>
  <si>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</si>
  <si>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</si>
  <si>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</si>
  <si>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</si>
  <si>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</si>
  <si>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</si>
  <si>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</si>
  <si>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</si>
  <si>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</si>
  <si>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</si>
  <si>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</si>
  <si>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</si>
  <si>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</si>
  <si>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</si>
  <si>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</si>
  <si>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</si>
  <si>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</si>
  <si>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</si>
  <si>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</si>
  <si>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</si>
  <si>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</si>
  <si>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</si>
  <si>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</si>
  <si>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</si>
  <si>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</si>
  <si>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</si>
  <si>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</si>
  <si>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</si>
  <si>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</si>
  <si>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</si>
  <si>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</si>
  <si>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</si>
  <si>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</si>
  <si>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</si>
  <si>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</si>
  <si>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</si>
  <si>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</si>
  <si>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</si>
  <si>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</si>
  <si>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</si>
  <si>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</si>
  <si>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</si>
  <si>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</si>
  <si>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</si>
  <si>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</si>
  <si>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</si>
  <si>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</si>
  <si>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</si>
  <si>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</si>
  <si>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</si>
  <si>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</si>
  <si>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</si>
  <si>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</si>
  <si>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</si>
  <si>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</si>
  <si>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</si>
  <si>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</si>
  <si>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</si>
  <si>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</si>
  <si>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</si>
  <si>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</si>
  <si>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</si>
  <si>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</si>
  <si>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</si>
  <si>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</si>
  <si>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</si>
  <si>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</si>
  <si>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</si>
  <si>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</si>
  <si>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</si>
  <si>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</si>
  <si>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</si>
  <si>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</si>
  <si>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</si>
  <si>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</si>
  <si>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</si>
  <si>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</si>
  <si>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</si>
  <si>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</si>
  <si>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</si>
  <si>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</si>
  <si>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</si>
  <si>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</si>
  <si>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</si>
  <si>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</si>
  <si>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</si>
  <si>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</si>
  <si>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</si>
  <si>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</si>
  <si>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</si>
  <si>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</si>
  <si>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</si>
  <si>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</si>
  <si>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</si>
  <si>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</si>
  <si>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</si>
  <si>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</si>
  <si>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</si>
  <si>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</si>
  <si>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</si>
  <si>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</si>
  <si>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</si>
  <si>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</si>
  <si>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</si>
  <si>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</si>
  <si>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</si>
  <si>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</si>
  <si>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</si>
  <si>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</si>
  <si>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</si>
  <si>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</si>
  <si>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</si>
  <si>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</si>
  <si>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</si>
  <si>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</si>
  <si>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</si>
  <si>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</si>
  <si>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</si>
  <si>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</si>
  <si>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</si>
  <si>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</si>
  <si>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</si>
  <si>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</si>
  <si>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</si>
  <si>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</si>
  <si>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</si>
  <si>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</si>
  <si>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</si>
  <si>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</si>
  <si>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</si>
  <si>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</si>
  <si>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</si>
  <si>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</si>
  <si>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</si>
  <si>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</si>
  <si>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</si>
  <si>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</si>
  <si>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</si>
  <si>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</si>
  <si>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</si>
  <si>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</si>
  <si>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</si>
  <si>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</si>
  <si>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</si>
  <si>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</si>
  <si>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</si>
  <si>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</si>
  <si>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</si>
  <si>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</si>
  <si>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</si>
  <si>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</si>
  <si>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</si>
  <si>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</si>
  <si>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</si>
  <si>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</si>
  <si>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</si>
  <si>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</si>
  <si>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</si>
  <si>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</si>
  <si>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</si>
  <si>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</si>
  <si>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</si>
  <si>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</si>
  <si>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</si>
  <si>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</si>
  <si>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</si>
  <si>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</si>
  <si>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</si>
  <si>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</si>
  <si>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</si>
  <si>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</si>
  <si>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</si>
  <si>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</si>
  <si>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</si>
  <si>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</si>
  <si>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</si>
  <si>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</si>
  <si>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</si>
  <si>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</si>
  <si>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</si>
  <si>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</si>
  <si>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</si>
  <si>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</si>
  <si>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</si>
  <si>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</si>
  <si>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</si>
  <si>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</si>
  <si>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</si>
  <si>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</si>
  <si>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</si>
  <si>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</si>
  <si>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</si>
  <si>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</si>
  <si>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</si>
  <si>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</si>
  <si>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</si>
  <si>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</si>
  <si>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</si>
  <si>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</si>
  <si>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</si>
  <si>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</si>
  <si>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</si>
  <si>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</si>
  <si>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</si>
  <si>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</si>
  <si>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</si>
  <si>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</si>
  <si>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</si>
  <si>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</si>
  <si>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</si>
  <si>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</si>
  <si>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</si>
  <si>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</si>
  <si>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</si>
  <si>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</si>
  <si>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</si>
  <si>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</si>
  <si>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</si>
  <si>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</si>
  <si>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</si>
  <si>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</si>
  <si>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</si>
  <si>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</si>
  <si>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</si>
  <si>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</si>
  <si>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</si>
  <si>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</si>
  <si>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</si>
  <si>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</si>
  <si>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</si>
  <si>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</si>
  <si>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</si>
  <si>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</si>
  <si>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</si>
  <si>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</si>
  <si>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</si>
  <si>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</si>
  <si>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</si>
  <si>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</si>
  <si>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</si>
  <si>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</si>
  <si>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</si>
  <si>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</si>
  <si>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</si>
  <si>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</si>
  <si>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</si>
  <si>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</si>
  <si>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</si>
  <si>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</si>
  <si>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</si>
  <si>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</si>
  <si>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</si>
  <si>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</si>
  <si>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</si>
  <si>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</si>
  <si>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</si>
  <si>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</si>
  <si>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</si>
  <si>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</si>
  <si>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</si>
  <si>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</si>
  <si>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</si>
  <si>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</si>
  <si>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</si>
  <si>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</si>
  <si>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</si>
  <si>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</si>
  <si>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</si>
  <si>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</si>
  <si>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</si>
  <si>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</si>
  <si>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</si>
  <si>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</si>
  <si>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</si>
  <si>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</si>
  <si>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</si>
  <si>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</si>
  <si>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</si>
  <si>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</si>
  <si>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</si>
  <si>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</si>
  <si>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</si>
  <si>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</si>
  <si>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</si>
  <si>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</si>
  <si>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</si>
  <si>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</si>
  <si>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</si>
  <si>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</si>
  <si>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</si>
  <si>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</si>
  <si>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</si>
  <si>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</si>
  <si>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</si>
  <si>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</si>
  <si>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</si>
  <si>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</si>
  <si>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</si>
  <si>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</si>
  <si>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</si>
  <si>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</si>
  <si>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</si>
  <si>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</si>
  <si>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</si>
  <si>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</si>
  <si>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</si>
  <si>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</si>
  <si>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</si>
  <si>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</si>
  <si>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</si>
  <si>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</si>
  <si>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</si>
  <si>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</si>
  <si>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</si>
  <si>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</si>
  <si>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</si>
  <si>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</si>
  <si>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</si>
  <si>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</si>
  <si>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</si>
  <si>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</si>
  <si>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</si>
  <si>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</si>
  <si>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</si>
  <si>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</si>
  <si>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</si>
  <si>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</si>
  <si>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</si>
  <si>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</si>
  <si>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</si>
  <si>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</si>
  <si>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</si>
  <si>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</si>
  <si>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</si>
  <si>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</si>
  <si>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</si>
  <si>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</si>
  <si>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</si>
  <si>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</si>
  <si>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</si>
  <si>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</si>
  <si>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</si>
  <si>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</si>
  <si>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</si>
  <si>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</si>
  <si>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</si>
  <si>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</si>
  <si>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</si>
  <si>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</si>
  <si>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</si>
  <si>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</si>
  <si>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</si>
  <si>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</si>
  <si>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</si>
  <si>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</si>
  <si>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</si>
  <si>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</si>
  <si>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</si>
  <si>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</si>
  <si>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</si>
  <si>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</si>
  <si>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</si>
  <si>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</si>
  <si>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</si>
  <si>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</si>
  <si>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</si>
  <si>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</si>
  <si>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</si>
  <si>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</si>
  <si>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</si>
  <si>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</si>
  <si>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</si>
  <si>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</si>
  <si>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</si>
  <si>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</si>
  <si>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</si>
  <si>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</si>
  <si>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</si>
  <si>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</si>
  <si>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</si>
  <si>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</si>
  <si>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</si>
  <si>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</si>
  <si>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</si>
  <si>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</si>
  <si>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</si>
  <si>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</si>
  <si>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</si>
  <si>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</si>
  <si>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</si>
  <si>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</si>
  <si>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</si>
  <si>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</si>
  <si>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</si>
  <si>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</si>
  <si>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</si>
  <si>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</si>
  <si>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</si>
  <si>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</si>
  <si>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</si>
  <si>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</si>
  <si>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</si>
  <si>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</si>
  <si>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</si>
  <si>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</si>
  <si>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</si>
  <si>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</si>
  <si>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</si>
  <si>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</si>
  <si>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</si>
  <si>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</si>
  <si>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</si>
  <si>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</si>
  <si>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</si>
  <si>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</si>
  <si>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</si>
  <si>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</si>
  <si>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</si>
  <si>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</si>
  <si>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</si>
  <si>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</si>
  <si>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</si>
  <si>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</si>
  <si>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</si>
  <si>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</si>
  <si>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</si>
  <si>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</si>
  <si>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</si>
  <si>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</si>
  <si>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</si>
  <si>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</si>
  <si>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</si>
  <si>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</si>
  <si>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</si>
  <si>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</si>
  <si>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</si>
  <si>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</si>
  <si>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</si>
  <si>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</si>
  <si>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</si>
  <si>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</si>
  <si>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</si>
  <si>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</si>
  <si>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</si>
  <si>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</si>
  <si>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</si>
  <si>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</si>
  <si>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</si>
  <si>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</si>
  <si>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</si>
  <si>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</si>
  <si>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</si>
  <si>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</si>
  <si>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</si>
  <si>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</si>
  <si>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</si>
  <si>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</si>
  <si>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</si>
  <si>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</si>
  <si>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</si>
  <si>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</si>
  <si>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</si>
  <si>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</si>
  <si>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</si>
  <si>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</si>
  <si>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</si>
  <si>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</si>
  <si>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</si>
  <si>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</si>
  <si>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</si>
  <si>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</si>
  <si>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</si>
  <si>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</si>
  <si>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</si>
  <si>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</si>
  <si>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</si>
  <si>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</si>
  <si>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</si>
  <si>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</si>
  <si>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</si>
  <si>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</si>
  <si>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</si>
  <si>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</si>
  <si>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</si>
  <si>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</si>
  <si>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</si>
  <si>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</si>
  <si>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</si>
  <si>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</si>
  <si>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</si>
  <si>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</si>
  <si>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</si>
  <si>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</si>
  <si>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</si>
  <si>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</si>
  <si>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</si>
  <si>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</si>
  <si>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</si>
  <si>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</si>
  <si>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</si>
  <si>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</si>
  <si>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</si>
  <si>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</si>
  <si>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</si>
  <si>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</si>
  <si>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</si>
  <si>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</si>
  <si>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</si>
  <si>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</si>
  <si>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</si>
  <si>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</si>
  <si>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</si>
  <si>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</si>
  <si>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</si>
  <si>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</si>
  <si>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</si>
  <si>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</si>
  <si>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</si>
  <si>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</si>
  <si>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</si>
  <si>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</si>
  <si>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</si>
  <si>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</si>
  <si>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</si>
  <si>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</si>
  <si>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</si>
  <si>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</si>
  <si>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</si>
  <si>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</si>
  <si>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</si>
  <si>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</si>
  <si>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</si>
  <si>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</si>
  <si>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</si>
  <si>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</si>
  <si>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</si>
  <si>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</si>
  <si>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</si>
  <si>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</si>
  <si>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</si>
  <si>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</si>
  <si>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</si>
  <si>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</si>
  <si>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</si>
  <si>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</si>
  <si>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</si>
  <si>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</si>
  <si>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</si>
  <si>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</si>
  <si>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</si>
  <si>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</si>
  <si>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</si>
  <si>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</si>
  <si>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</si>
  <si>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</si>
  <si>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</si>
  <si>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</si>
  <si>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</si>
  <si>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</si>
  <si>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</si>
  <si>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</si>
  <si>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</si>
  <si>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</si>
  <si>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</si>
  <si>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</si>
  <si>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</si>
  <si>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</si>
  <si>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</si>
  <si>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</si>
  <si>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</si>
  <si>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</si>
  <si>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</si>
  <si>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</si>
  <si>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</si>
  <si>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</si>
  <si>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</si>
  <si>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</si>
  <si>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</si>
  <si>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</si>
  <si>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</si>
  <si>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</si>
  <si>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</si>
  <si>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</si>
  <si>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</si>
  <si>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</si>
  <si>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</si>
  <si>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</si>
  <si>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</si>
  <si>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</si>
  <si>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</si>
  <si>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</si>
  <si>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</si>
  <si>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</si>
  <si>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</si>
  <si>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</si>
  <si>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</si>
  <si>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</si>
  <si>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</si>
  <si>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</si>
  <si>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</si>
  <si>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</si>
  <si>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</si>
  <si>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</si>
  <si>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</si>
  <si>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</si>
  <si>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</si>
  <si>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</si>
  <si>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</si>
  <si>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</si>
  <si>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</si>
  <si>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</si>
  <si>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</si>
  <si>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</si>
  <si>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</si>
  <si>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</si>
  <si>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</si>
  <si>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</si>
  <si>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</si>
  <si>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</si>
  <si>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</si>
  <si>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</si>
  <si>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</si>
  <si>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</si>
  <si>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</si>
  <si>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</si>
  <si>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</si>
  <si>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</si>
  <si>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</si>
  <si>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</si>
  <si>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</si>
  <si>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</si>
  <si>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</si>
  <si>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</si>
  <si>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</si>
  <si>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</si>
  <si>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</si>
  <si>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</si>
  <si>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</si>
  <si>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</si>
  <si>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</si>
  <si>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</si>
  <si>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</si>
  <si>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</si>
  <si>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</si>
  <si>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</si>
  <si>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</si>
  <si>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</si>
  <si>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</si>
  <si>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</si>
  <si>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</si>
  <si>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</si>
  <si>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</si>
  <si>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</si>
  <si>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</si>
  <si>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</si>
  <si>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</si>
  <si>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</si>
  <si>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</si>
  <si>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</si>
  <si>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</si>
  <si>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</si>
  <si>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</si>
  <si>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</si>
  <si>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</si>
  <si>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</si>
  <si>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</si>
  <si>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</si>
  <si>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</si>
  <si>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</si>
  <si>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</si>
  <si>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</si>
  <si>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</si>
  <si>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</si>
  <si>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</si>
  <si>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</si>
  <si>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</si>
  <si>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</si>
  <si>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</si>
  <si>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</si>
  <si>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</si>
  <si>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</si>
  <si>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</si>
  <si>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</si>
  <si>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</si>
  <si>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</si>
  <si>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</si>
  <si>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</si>
  <si>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</si>
  <si>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</si>
  <si>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</si>
  <si>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</si>
  <si>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</si>
  <si>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</si>
  <si>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</si>
  <si>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</si>
  <si>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</si>
  <si>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</si>
  <si>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</si>
  <si>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</si>
  <si>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</si>
  <si>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</si>
  <si>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</si>
  <si>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</si>
  <si>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</si>
  <si>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</si>
  <si>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</si>
  <si>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</si>
  <si>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</si>
  <si>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</si>
  <si>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</si>
  <si>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</si>
  <si>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</si>
  <si>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</si>
  <si>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</si>
  <si>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</si>
  <si>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</si>
  <si>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</si>
  <si>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</si>
  <si>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</si>
  <si>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</si>
  <si>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</si>
  <si>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</si>
  <si>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</si>
  <si>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</si>
  <si>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</si>
  <si>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</si>
  <si>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</si>
  <si>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</si>
  <si>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</si>
  <si>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</si>
  <si>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</si>
  <si>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</si>
  <si>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</si>
  <si>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</si>
  <si>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</si>
  <si>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</si>
  <si>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</si>
  <si>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</si>
  <si>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</si>
  <si>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</si>
  <si>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</si>
  <si>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</si>
  <si>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</si>
  <si>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</si>
  <si>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</si>
  <si>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</si>
  <si>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</si>
  <si>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</si>
  <si>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</si>
  <si>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</si>
  <si>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</si>
  <si>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</si>
  <si>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</si>
  <si>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</si>
  <si>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</si>
  <si>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</si>
  <si>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</si>
  <si>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</si>
  <si>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</si>
  <si>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</si>
  <si>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</si>
  <si>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</si>
  <si>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</si>
  <si>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</si>
  <si>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</si>
  <si>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</si>
  <si>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</si>
  <si>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</si>
  <si>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</si>
  <si>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</si>
  <si>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</si>
  <si>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</si>
  <si>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</si>
  <si>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</si>
  <si>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</si>
  <si>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</si>
  <si>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</si>
  <si>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</si>
  <si>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</si>
  <si>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</si>
  <si>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</si>
  <si>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</si>
  <si>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</si>
  <si>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</si>
  <si>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</si>
  <si>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</si>
  <si>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</si>
  <si>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</si>
  <si>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</si>
  <si>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</si>
  <si>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</si>
  <si>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</si>
  <si>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</si>
  <si>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</si>
  <si>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</si>
  <si>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</si>
  <si>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</si>
  <si>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</si>
  <si>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</si>
  <si>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</si>
  <si>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</si>
  <si>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</si>
  <si>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</si>
  <si>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</si>
  <si>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</si>
  <si>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</si>
  <si>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</si>
  <si>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</si>
  <si>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</si>
  <si>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</si>
  <si>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</si>
  <si>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</si>
  <si>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</si>
  <si>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</si>
  <si>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</si>
  <si>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</si>
  <si>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</si>
  <si>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</si>
  <si>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</si>
  <si>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</si>
  <si>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</si>
  <si>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</si>
  <si>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</si>
  <si>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</si>
  <si>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</si>
  <si>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</si>
  <si>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</si>
  <si>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</si>
  <si>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</si>
  <si>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</si>
  <si>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</si>
  <si>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</si>
  <si>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</si>
  <si>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</si>
  <si>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</si>
  <si>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</si>
  <si>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</si>
  <si>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</si>
  <si>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</si>
  <si>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</si>
  <si>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</si>
  <si>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</si>
  <si>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</si>
  <si>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</si>
  <si>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</si>
  <si>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</si>
  <si>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</si>
  <si>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</si>
  <si>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</si>
  <si>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</si>
  <si>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</si>
  <si>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</si>
  <si>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</si>
  <si>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</si>
  <si>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</si>
  <si>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</si>
  <si>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</si>
  <si>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</si>
  <si>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</si>
  <si>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</si>
  <si>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</si>
  <si>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</si>
  <si>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</si>
  <si>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</si>
  <si>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</si>
  <si>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</si>
  <si>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</si>
  <si>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</si>
  <si>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</si>
  <si>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</si>
  <si>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</si>
  <si>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</si>
  <si>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</si>
  <si>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</si>
  <si>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</si>
  <si>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</si>
  <si>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</si>
  <si>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</si>
  <si>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</si>
  <si>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</si>
  <si>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</si>
  <si>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</si>
  <si>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</si>
  <si>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</si>
  <si>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</si>
  <si>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</si>
  <si>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</si>
  <si>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</si>
  <si>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</si>
  <si>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</si>
  <si>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</si>
  <si>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</si>
  <si>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</si>
  <si>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</si>
  <si>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</si>
  <si>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</si>
  <si>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</si>
  <si>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</si>
  <si>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</si>
  <si>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</si>
  <si>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</si>
  <si>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</si>
  <si>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</si>
  <si>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</si>
  <si>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</si>
  <si>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</si>
  <si>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</si>
  <si>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</si>
  <si>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</si>
  <si>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</si>
  <si>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</si>
  <si>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</si>
  <si>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</si>
  <si>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</si>
  <si>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</si>
  <si>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</si>
  <si>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</si>
  <si>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</si>
  <si>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</si>
  <si>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</si>
  <si>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</si>
  <si>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</si>
  <si>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</si>
  <si>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</si>
  <si>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</si>
  <si>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</si>
  <si>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</si>
  <si>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</si>
  <si>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</si>
  <si>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</si>
  <si>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</si>
  <si>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</si>
  <si>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</si>
  <si>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</si>
  <si>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</si>
  <si>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</si>
  <si>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</si>
  <si>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</si>
  <si>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</si>
  <si>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</si>
  <si>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</si>
  <si>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</si>
  <si>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</si>
  <si>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</si>
  <si>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</si>
  <si>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</si>
  <si>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</si>
  <si>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</si>
  <si>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</si>
  <si>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</si>
  <si>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</si>
  <si>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</si>
  <si>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</si>
  <si>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</si>
  <si>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</si>
  <si>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</si>
  <si>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</si>
  <si>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</si>
  <si>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</si>
  <si>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</si>
  <si>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</si>
  <si>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</si>
  <si>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</si>
  <si>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</si>
  <si>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</si>
  <si>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</si>
  <si>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</si>
  <si>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</si>
  <si>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</si>
  <si>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</si>
  <si>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</si>
  <si>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</si>
  <si>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</si>
  <si>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</si>
  <si>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</si>
  <si>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</si>
  <si>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</si>
  <si>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</si>
  <si>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</si>
  <si>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</si>
  <si>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</si>
  <si>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</si>
  <si>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</si>
  <si>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</si>
  <si>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</si>
  <si>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</si>
  <si>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</si>
  <si>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</si>
  <si>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</si>
  <si>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</si>
  <si>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</si>
  <si>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</si>
  <si>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</si>
  <si>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</si>
  <si>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</si>
  <si>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</si>
  <si>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</si>
  <si>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</si>
  <si>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</si>
  <si>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</si>
  <si>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</si>
  <si>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</si>
  <si>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</si>
  <si>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</si>
  <si>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</si>
  <si>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</si>
  <si>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</si>
  <si>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</si>
  <si>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</si>
  <si>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</si>
  <si>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</si>
  <si>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</si>
  <si>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</si>
  <si>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</si>
  <si>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</si>
  <si>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</si>
  <si>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</si>
  <si>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</si>
  <si>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</si>
  <si>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</si>
  <si>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</si>
  <si>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</si>
  <si>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</si>
  <si>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</si>
  <si>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</si>
  <si>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</si>
  <si>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</si>
  <si>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</si>
  <si>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</si>
  <si>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</si>
  <si>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</si>
  <si>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</si>
  <si>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</si>
  <si>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</si>
  <si>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</si>
  <si>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</si>
  <si>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</si>
  <si>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</si>
  <si>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</si>
  <si>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</si>
  <si>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</si>
  <si>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</si>
  <si>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</si>
  <si>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</si>
  <si>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</si>
  <si>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</si>
  <si>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</si>
  <si>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</si>
  <si>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</si>
  <si>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</si>
  <si>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</si>
  <si>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</si>
  <si>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</si>
  <si>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</si>
  <si>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</si>
  <si>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</si>
  <si>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</si>
  <si>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</si>
  <si>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</si>
  <si>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</si>
  <si>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</si>
  <si>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</si>
  <si>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</si>
  <si>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</si>
  <si>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</si>
  <si>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</si>
  <si>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</si>
  <si>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</si>
  <si>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</si>
  <si>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</si>
  <si>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</si>
  <si>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</si>
  <si>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</si>
  <si>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</si>
  <si>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</si>
  <si>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</si>
  <si>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</si>
  <si>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</si>
  <si>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</si>
  <si>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</si>
  <si>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</si>
  <si>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</si>
  <si>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</si>
  <si>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</si>
  <si>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</si>
  <si>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</si>
  <si>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</si>
  <si>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</si>
  <si>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</si>
  <si>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</si>
  <si>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</si>
  <si>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</si>
  <si>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</si>
  <si>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</si>
  <si>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</si>
  <si>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</si>
  <si>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</si>
  <si>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</si>
  <si>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</si>
  <si>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</si>
  <si>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</si>
  <si>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</si>
  <si>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</si>
  <si>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</si>
  <si>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</si>
  <si>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</si>
  <si>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</si>
  <si>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</si>
  <si>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</si>
  <si>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</si>
  <si>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</si>
  <si>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</si>
  <si>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</si>
  <si>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</si>
  <si>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</si>
  <si>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</si>
  <si>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</si>
  <si>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</si>
  <si>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</si>
  <si>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</si>
  <si>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</si>
  <si>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</si>
  <si>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</si>
  <si>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</si>
  <si>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</si>
  <si>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</si>
  <si>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</si>
  <si>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</si>
  <si>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</si>
  <si>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</si>
  <si>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</si>
  <si>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</si>
  <si>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</si>
  <si>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</si>
  <si>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</si>
  <si>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</si>
  <si>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</si>
  <si>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</si>
  <si>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</si>
  <si>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</si>
  <si>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</si>
  <si>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</si>
  <si>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</si>
  <si>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</si>
  <si>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</si>
  <si>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</si>
  <si>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</si>
  <si>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</si>
  <si>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</si>
  <si>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</si>
  <si>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</si>
  <si>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</si>
  <si>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</si>
  <si>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</si>
  <si>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</si>
  <si>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</si>
  <si>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</si>
  <si>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</si>
  <si>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</si>
  <si>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</si>
  <si>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</si>
  <si>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</si>
  <si>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</si>
  <si>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</si>
  <si>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</si>
  <si>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</si>
  <si>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</si>
  <si>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</si>
  <si>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</si>
  <si>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</si>
  <si>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</si>
  <si>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</si>
  <si>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</si>
  <si>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</si>
  <si>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</si>
  <si>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</si>
  <si>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</si>
  <si>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</si>
  <si>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</si>
  <si>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</si>
  <si>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</si>
  <si>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</si>
  <si>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</si>
  <si>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</si>
  <si>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</si>
  <si>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</si>
  <si>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</si>
  <si>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</si>
  <si>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</si>
  <si>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</si>
  <si>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</si>
  <si>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</si>
  <si>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</si>
  <si>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</si>
  <si>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</si>
  <si>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</si>
  <si>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</si>
  <si>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</si>
  <si>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</si>
  <si>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</si>
  <si>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</si>
  <si>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</si>
  <si>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</si>
  <si>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</si>
  <si>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</si>
  <si>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</si>
  <si>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</si>
  <si>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</si>
  <si>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</si>
  <si>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</si>
  <si>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</si>
  <si>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</si>
  <si>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</si>
  <si>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</si>
  <si>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</si>
  <si>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</si>
  <si>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</si>
  <si>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</si>
  <si>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</si>
  <si>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</si>
  <si>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</si>
  <si>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</si>
  <si>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</si>
  <si>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</si>
  <si>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</si>
  <si>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</si>
  <si>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</si>
  <si>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</si>
  <si>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</si>
  <si>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</si>
  <si>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</si>
  <si>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</si>
  <si>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</si>
  <si>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</si>
  <si>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</si>
  <si>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</si>
  <si>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</si>
  <si>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</si>
  <si>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</si>
  <si>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</si>
  <si>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</si>
  <si>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</si>
  <si>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</si>
  <si>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</si>
  <si>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</si>
  <si>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</si>
  <si>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</si>
  <si>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</si>
  <si>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</si>
  <si>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</si>
  <si>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</si>
  <si>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</si>
  <si>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</si>
  <si>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</si>
  <si>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</si>
  <si>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</si>
  <si>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</si>
  <si>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</si>
  <si>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</si>
  <si>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</si>
  <si>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</si>
  <si>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</si>
  <si>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</si>
  <si>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</si>
  <si>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</si>
  <si>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</si>
  <si>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</si>
  <si>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</si>
  <si>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</si>
  <si>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</si>
  <si>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</si>
  <si>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</si>
  <si>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</si>
  <si>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</si>
  <si>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</si>
  <si>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</si>
  <si>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</si>
  <si>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</si>
  <si>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</si>
  <si>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</si>
  <si>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</si>
  <si>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</si>
  <si>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</si>
  <si>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</si>
  <si>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</si>
  <si>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</si>
  <si>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</si>
  <si>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</si>
  <si>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</si>
  <si>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</si>
  <si>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</si>
  <si>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</si>
  <si>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</si>
  <si>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</si>
  <si>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</si>
  <si>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</si>
  <si>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</si>
  <si>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</si>
  <si>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</si>
  <si>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</si>
  <si>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</si>
  <si>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</si>
  <si>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</si>
  <si>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</si>
  <si>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</si>
  <si>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</si>
  <si>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</si>
  <si>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</si>
  <si>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</si>
  <si>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</si>
  <si>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</si>
  <si>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</si>
  <si>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</si>
  <si>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</si>
  <si>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</si>
  <si>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</si>
  <si>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</si>
  <si>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</si>
  <si>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</si>
  <si>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</si>
  <si>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</si>
  <si>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</si>
  <si>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</si>
  <si>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</si>
  <si>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</si>
  <si>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</si>
  <si>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</si>
  <si>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</si>
  <si>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</si>
  <si>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</si>
  <si>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</si>
  <si>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</si>
  <si>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</si>
  <si>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</si>
  <si>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</si>
  <si>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</si>
  <si>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</si>
  <si>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</si>
  <si>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</si>
  <si>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</si>
  <si>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</si>
  <si>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</si>
  <si>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</si>
  <si>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</si>
  <si>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</si>
  <si>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</si>
  <si>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</si>
  <si>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</si>
  <si>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</si>
  <si>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</si>
  <si>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</si>
  <si>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</si>
  <si>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</si>
  <si>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</si>
  <si>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</si>
  <si>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</si>
  <si>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</si>
  <si>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</si>
  <si>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</si>
  <si>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</si>
  <si>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</si>
  <si>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</si>
  <si>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</si>
  <si>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</si>
  <si>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</si>
  <si>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</si>
  <si>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</si>
  <si>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</si>
  <si>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</si>
  <si>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</si>
  <si>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</si>
  <si>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</si>
  <si>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</si>
  <si>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</si>
  <si>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</si>
  <si>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</si>
  <si>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</si>
  <si>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</si>
  <si>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</si>
  <si>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</si>
  <si>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</si>
  <si>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</si>
  <si>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</si>
  <si>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</si>
  <si>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</si>
  <si>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</si>
  <si>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</si>
  <si>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</si>
  <si>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</si>
  <si>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</si>
  <si>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</si>
  <si>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</si>
  <si>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</si>
  <si>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</si>
  <si>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</si>
  <si>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</si>
  <si>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</si>
  <si>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</si>
  <si>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</si>
  <si>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</si>
  <si>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</si>
  <si>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</si>
  <si>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</si>
  <si>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</si>
  <si>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</si>
  <si>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</si>
  <si>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</si>
  <si>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</si>
  <si>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</si>
  <si>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</si>
  <si>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</si>
  <si>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</si>
  <si>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</si>
  <si>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</si>
  <si>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</si>
  <si>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</si>
  <si>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</si>
  <si>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</si>
  <si>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</si>
  <si>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</si>
  <si>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</si>
  <si>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</si>
  <si>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</si>
  <si>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</si>
  <si>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</si>
  <si>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</si>
  <si>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</si>
  <si>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</si>
  <si>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</si>
  <si>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</si>
  <si>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</si>
  <si>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</si>
  <si>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</si>
  <si>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</si>
  <si>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</si>
  <si>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</si>
  <si>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</si>
  <si>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</si>
  <si>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</si>
  <si>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</si>
  <si>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</si>
  <si>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</si>
  <si>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</si>
  <si>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</si>
  <si>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</si>
  <si>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</si>
  <si>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</si>
  <si>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</si>
  <si>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</si>
  <si>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</si>
  <si>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</si>
  <si>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</si>
  <si>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</si>
  <si>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</si>
  <si>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</si>
  <si>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</si>
  <si>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</si>
  <si>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</si>
  <si>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</si>
  <si>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</si>
  <si>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</si>
  <si>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</si>
  <si>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</si>
  <si>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</si>
  <si>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</si>
  <si>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</si>
  <si>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</si>
  <si>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</si>
  <si>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</si>
  <si>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</si>
  <si>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</si>
  <si>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</si>
  <si>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</si>
  <si>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</si>
  <si>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</si>
  <si>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</si>
  <si>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</si>
  <si>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</si>
  <si>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</si>
  <si>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</si>
  <si>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</si>
  <si>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</si>
  <si>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</si>
  <si>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</si>
  <si>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</si>
  <si>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</si>
  <si>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</si>
  <si>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</si>
  <si>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</si>
  <si>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</si>
  <si>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</si>
  <si>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</si>
  <si>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</si>
  <si>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</si>
  <si>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</si>
  <si>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</si>
  <si>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</si>
  <si>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</si>
  <si>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</si>
  <si>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</si>
  <si>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</si>
  <si>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</si>
  <si>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</si>
  <si>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</si>
  <si>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</si>
  <si>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</si>
  <si>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</si>
  <si>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</si>
  <si>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</si>
  <si>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</si>
  <si>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</si>
  <si>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</si>
  <si>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</si>
  <si>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</si>
  <si>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</si>
  <si>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</si>
  <si>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</si>
  <si>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</si>
  <si>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</si>
  <si>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</si>
  <si>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</si>
  <si>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</si>
  <si>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</si>
  <si>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</si>
  <si>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</si>
  <si>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</si>
  <si>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</si>
  <si>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</si>
  <si>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</si>
  <si>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</si>
  <si>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</si>
  <si>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</si>
  <si>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</si>
  <si>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</si>
  <si>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</si>
  <si>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</si>
  <si>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</si>
  <si>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</si>
  <si>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</si>
  <si>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</si>
  <si>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</si>
  <si>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</si>
  <si>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</si>
  <si>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</si>
  <si>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</si>
  <si>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</si>
  <si>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</si>
  <si>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</si>
  <si>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</si>
  <si>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</si>
  <si>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</si>
  <si>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</si>
  <si>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</si>
  <si>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</si>
  <si>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</si>
  <si>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</si>
  <si>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</si>
  <si>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</si>
  <si>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</si>
  <si>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</si>
  <si>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</si>
  <si>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</si>
  <si>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</si>
  <si>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</si>
  <si>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</si>
  <si>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</si>
  <si>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</si>
  <si>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</si>
  <si>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</si>
  <si>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</si>
  <si>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</si>
  <si>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</si>
  <si>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</si>
  <si>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</si>
  <si>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</si>
  <si>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</si>
  <si>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</si>
  <si>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</si>
  <si>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</si>
  <si>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</si>
  <si>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</si>
  <si>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</si>
  <si>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</si>
  <si>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</si>
  <si>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</si>
  <si>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</si>
  <si>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</si>
  <si>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</si>
  <si>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</si>
  <si>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</si>
  <si>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</si>
  <si>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</si>
  <si>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</si>
  <si>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</si>
  <si>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</si>
  <si>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</si>
  <si>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</si>
  <si>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</si>
  <si>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</si>
  <si>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</si>
  <si>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</si>
  <si>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</si>
  <si>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</si>
  <si>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</si>
  <si>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</si>
  <si>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</si>
  <si>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</si>
  <si>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</si>
  <si>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</si>
  <si>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</si>
  <si>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</si>
  <si>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</si>
  <si>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</si>
  <si>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</si>
  <si>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</si>
  <si>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</si>
  <si>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</si>
  <si>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</si>
  <si>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</si>
  <si>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</si>
  <si>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</si>
  <si>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</si>
  <si>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</si>
  <si>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</si>
  <si>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</si>
  <si>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</si>
  <si>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</si>
  <si>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</si>
  <si>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</si>
  <si>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</si>
  <si>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</si>
  <si>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</si>
  <si>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</si>
  <si>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</si>
  <si>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</si>
  <si>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</si>
  <si>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</si>
  <si>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</si>
  <si>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</si>
  <si>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</si>
  <si>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</si>
  <si>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</si>
  <si>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</si>
  <si>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</si>
  <si>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</si>
  <si>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</si>
  <si>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</si>
  <si>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</si>
  <si>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</si>
  <si>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</si>
  <si>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</si>
  <si>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</si>
  <si>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</si>
  <si>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</si>
  <si>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</si>
  <si>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</si>
  <si>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</si>
  <si>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</si>
  <si>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</si>
  <si>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</si>
  <si>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</si>
  <si>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</si>
  <si>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</si>
  <si>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</si>
  <si>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</si>
  <si>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</si>
  <si>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</si>
  <si>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</si>
  <si>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</si>
  <si>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</si>
  <si>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</si>
  <si>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</si>
  <si>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PODRAVSKE SESVETE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</si>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</sst>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0">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 fontId="6" fillId="0" borderId="29" xfId="0" applyNumberFormat="1" applyFont="1" applyBorder="1" applyAlignment="1">
      <alignment horizontal="right" vertical="center" shrinkToFit="1"/>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1249733.99</v>
      </c>
      <c r="D2" s="7">
        <f>'PR-RAS'!E6</f>
        <v>1371444.8199999998</v>
      </c>
      <c r="E2" s="7">
        <v>0</v>
      </c>
      <c r="F2" s="7">
        <v>0</v>
      </c>
      <c r="G2" s="8">
        <f t="shared" ref="G2:G274" si="0">(B2/1000)*(C2*1+D2*2)</f>
        <v>3992.62363</v>
      </c>
      <c r="H2" s="8">
        <f t="shared" ref="H2:H274" si="1">ABS(C2-ROUND(C2,0))+ABS(D2-ROUND(D2,0))</f>
        <v>0.19000000017695129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320131.09999999998</v>
      </c>
      <c r="D3" s="2">
        <f>'PR-RAS'!E7</f>
        <v>386674.9</v>
      </c>
      <c r="E3" s="2">
        <v>0</v>
      </c>
      <c r="F3" s="2">
        <v>0</v>
      </c>
      <c r="G3" s="3">
        <f t="shared" si="0"/>
        <v>2186.9618</v>
      </c>
      <c r="H3" s="3">
        <f t="shared" si="1"/>
        <v>0.19999999995343387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308079.92</v>
      </c>
      <c r="D4" s="2">
        <f>'PR-RAS'!E8</f>
        <v>359344.68</v>
      </c>
      <c r="E4" s="2">
        <v>0</v>
      </c>
      <c r="F4" s="2">
        <v>0</v>
      </c>
      <c r="G4" s="3">
        <f t="shared" si="0"/>
        <v>3080.3078399999999</v>
      </c>
      <c r="H4" s="3">
        <f t="shared" si="1"/>
        <v>0.40000000002328306</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322531.92</v>
      </c>
      <c r="D5" s="2">
        <f>'PR-RAS'!E9</f>
        <v>359344.68</v>
      </c>
      <c r="E5" s="2">
        <v>0</v>
      </c>
      <c r="F5" s="2">
        <v>0</v>
      </c>
      <c r="G5" s="3">
        <f t="shared" si="0"/>
        <v>4164.8851199999999</v>
      </c>
      <c r="H5" s="3">
        <f t="shared" si="1"/>
        <v>0.40000000002328306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14452</v>
      </c>
      <c r="D11" s="2">
        <f>'PR-RAS'!E15</f>
        <v>0</v>
      </c>
      <c r="E11" s="2">
        <v>0</v>
      </c>
      <c r="F11" s="2">
        <v>0</v>
      </c>
      <c r="G11" s="3">
        <f t="shared" si="0"/>
        <v>144.52000000000001</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9921.99</v>
      </c>
      <c r="D19" s="2">
        <f>'PR-RAS'!E23</f>
        <v>23912.84</v>
      </c>
      <c r="E19" s="2">
        <v>0</v>
      </c>
      <c r="F19" s="2">
        <v>0</v>
      </c>
      <c r="G19" s="3">
        <f t="shared" si="0"/>
        <v>1039.4580599999999</v>
      </c>
      <c r="H19" s="3">
        <f t="shared" si="1"/>
        <v>0.17000000000007276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673.62</v>
      </c>
      <c r="E20" s="2">
        <v>0</v>
      </c>
      <c r="F20" s="2">
        <v>0</v>
      </c>
      <c r="G20" s="3">
        <f t="shared" si="0"/>
        <v>25.597559999999998</v>
      </c>
      <c r="H20" s="3">
        <f t="shared" si="1"/>
        <v>0.37999999999999545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9921.99</v>
      </c>
      <c r="D23" s="2">
        <f>'PR-RAS'!E27</f>
        <v>23239.22</v>
      </c>
      <c r="E23" s="2">
        <v>0</v>
      </c>
      <c r="F23" s="2">
        <v>0</v>
      </c>
      <c r="G23" s="3">
        <f t="shared" si="0"/>
        <v>1240.8094599999999</v>
      </c>
      <c r="H23" s="3">
        <f t="shared" si="1"/>
        <v>0.23000000000138243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2129.19</v>
      </c>
      <c r="D25" s="2">
        <f>'PR-RAS'!E29</f>
        <v>3417.38</v>
      </c>
      <c r="E25" s="2">
        <v>0</v>
      </c>
      <c r="F25" s="2">
        <v>0</v>
      </c>
      <c r="G25" s="3">
        <f t="shared" si="0"/>
        <v>215.13480000000001</v>
      </c>
      <c r="H25" s="3">
        <f t="shared" si="1"/>
        <v>0.57000000000016371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2129.19</v>
      </c>
      <c r="D27" s="2">
        <f>'PR-RAS'!E31</f>
        <v>3417.38</v>
      </c>
      <c r="E27" s="2">
        <v>0</v>
      </c>
      <c r="F27" s="2">
        <v>0</v>
      </c>
      <c r="G27" s="3">
        <f t="shared" si="0"/>
        <v>233.06270000000001</v>
      </c>
      <c r="H27" s="3">
        <f t="shared" si="1"/>
        <v>0.57000000000016371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542072.9</v>
      </c>
      <c r="D45" s="2">
        <f>'PR-RAS'!E49</f>
        <v>637538.6</v>
      </c>
      <c r="E45" s="2">
        <v>0</v>
      </c>
      <c r="F45" s="2">
        <v>0</v>
      </c>
      <c r="G45" s="3">
        <f t="shared" si="0"/>
        <v>79954.604399999997</v>
      </c>
      <c r="H45" s="3">
        <f t="shared" si="1"/>
        <v>0.5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521190.57</v>
      </c>
      <c r="D54" s="2">
        <f>'PR-RAS'!E58</f>
        <v>199208.75</v>
      </c>
      <c r="E54" s="2">
        <v>0</v>
      </c>
      <c r="F54" s="2">
        <v>0</v>
      </c>
      <c r="G54" s="3">
        <f t="shared" si="0"/>
        <v>48739.227709999999</v>
      </c>
      <c r="H54" s="3">
        <f t="shared" si="1"/>
        <v>0.67999999999301508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458190.57</v>
      </c>
      <c r="D55" s="2">
        <f>'PR-RAS'!E59</f>
        <v>78936.77</v>
      </c>
      <c r="E55" s="2">
        <v>0</v>
      </c>
      <c r="F55" s="2">
        <v>0</v>
      </c>
      <c r="G55" s="3">
        <f t="shared" si="0"/>
        <v>33267.461940000001</v>
      </c>
      <c r="H55" s="3">
        <f t="shared" si="1"/>
        <v>0.65999999998894054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63000</v>
      </c>
      <c r="D56" s="2">
        <f>'PR-RAS'!E60</f>
        <v>120271.98</v>
      </c>
      <c r="E56" s="2">
        <v>0</v>
      </c>
      <c r="F56" s="2">
        <v>0</v>
      </c>
      <c r="G56" s="3">
        <f t="shared" si="0"/>
        <v>16694.917799999999</v>
      </c>
      <c r="H56" s="3">
        <f t="shared" si="1"/>
        <v>2.0000000004074536E-2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15574.49</v>
      </c>
      <c r="D57" s="2">
        <f>'PR-RAS'!E61</f>
        <v>0</v>
      </c>
      <c r="E57" s="2">
        <v>0</v>
      </c>
      <c r="F57" s="2">
        <v>0</v>
      </c>
      <c r="G57" s="3">
        <f t="shared" si="0"/>
        <v>872.17143999999996</v>
      </c>
      <c r="H57" s="3">
        <f t="shared" si="1"/>
        <v>0.48999999999978172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15574.49</v>
      </c>
      <c r="D58" s="2">
        <f>'PR-RAS'!E62</f>
        <v>0</v>
      </c>
      <c r="E58" s="2">
        <v>0</v>
      </c>
      <c r="F58" s="2">
        <v>0</v>
      </c>
      <c r="G58" s="3">
        <f t="shared" si="0"/>
        <v>887.74593000000004</v>
      </c>
      <c r="H58" s="3">
        <f t="shared" si="1"/>
        <v>0.48999999999978172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5307.84</v>
      </c>
      <c r="D60" s="2">
        <f>'PR-RAS'!E64</f>
        <v>438329.85</v>
      </c>
      <c r="E60" s="2">
        <v>0</v>
      </c>
      <c r="F60" s="2">
        <v>0</v>
      </c>
      <c r="G60" s="3">
        <f t="shared" si="0"/>
        <v>52036.084859999995</v>
      </c>
      <c r="H60" s="3">
        <f t="shared" si="1"/>
        <v>0.31000000002313755</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5307.84</v>
      </c>
      <c r="D61" s="2">
        <f>'PR-RAS'!E65</f>
        <v>0</v>
      </c>
      <c r="E61" s="2">
        <v>0</v>
      </c>
      <c r="F61" s="2">
        <v>0</v>
      </c>
      <c r="G61" s="3">
        <f t="shared" si="0"/>
        <v>318.47039999999998</v>
      </c>
      <c r="H61" s="3">
        <f t="shared" si="1"/>
        <v>0.15999999999985448</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438329.85</v>
      </c>
      <c r="E63" s="2">
        <v>0</v>
      </c>
      <c r="F63" s="2">
        <v>0</v>
      </c>
      <c r="G63" s="3">
        <f>(B63/1000)*(C63*1+D63*2)</f>
        <v>54352.901399999995</v>
      </c>
      <c r="H63" s="3">
        <f>ABS(C63-ROUND(C63,0))+ABS(D63-ROUND(D63,0))</f>
        <v>0.15000000002328306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306985.05</v>
      </c>
      <c r="D78" s="2">
        <f>'PR-RAS'!E82</f>
        <v>287807.7</v>
      </c>
      <c r="E78" s="2">
        <v>0</v>
      </c>
      <c r="F78" s="2">
        <v>0</v>
      </c>
      <c r="G78" s="3">
        <f t="shared" si="0"/>
        <v>67960.234649999999</v>
      </c>
      <c r="H78" s="3">
        <f t="shared" si="1"/>
        <v>0.34999999997671694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306985.05</v>
      </c>
      <c r="D87" s="2">
        <f>'PR-RAS'!E91</f>
        <v>287807.7</v>
      </c>
      <c r="E87" s="2">
        <v>0</v>
      </c>
      <c r="F87" s="2">
        <v>0</v>
      </c>
      <c r="G87" s="3">
        <f t="shared" si="0"/>
        <v>75903.638699999996</v>
      </c>
      <c r="H87" s="3">
        <f t="shared" si="1"/>
        <v>0.34999999997671694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11859.61</v>
      </c>
      <c r="D89" s="2">
        <f>'PR-RAS'!E93</f>
        <v>9951.94</v>
      </c>
      <c r="E89" s="2">
        <v>0</v>
      </c>
      <c r="F89" s="2">
        <v>0</v>
      </c>
      <c r="G89" s="3">
        <f t="shared" si="0"/>
        <v>2795.18712</v>
      </c>
      <c r="H89" s="3">
        <f t="shared" si="1"/>
        <v>0.44999999999890861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295125.44</v>
      </c>
      <c r="D90" s="2">
        <f>'PR-RAS'!E94</f>
        <v>277855.76</v>
      </c>
      <c r="E90" s="2">
        <v>0</v>
      </c>
      <c r="F90" s="2">
        <v>0</v>
      </c>
      <c r="G90" s="3">
        <f t="shared" si="0"/>
        <v>75724.48943999999</v>
      </c>
      <c r="H90" s="3">
        <f t="shared" si="1"/>
        <v>0.67999999999301508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80544.94</v>
      </c>
      <c r="D102" s="2">
        <f>'PR-RAS'!E106</f>
        <v>59423.619999999995</v>
      </c>
      <c r="E102" s="2">
        <v>0</v>
      </c>
      <c r="F102" s="2">
        <v>0</v>
      </c>
      <c r="G102" s="3">
        <f t="shared" si="0"/>
        <v>20138.61018</v>
      </c>
      <c r="H102" s="3">
        <f t="shared" si="1"/>
        <v>0.44000000000232831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42939.81</v>
      </c>
      <c r="D108" s="2">
        <f>'PR-RAS'!E112</f>
        <v>17801.66</v>
      </c>
      <c r="E108" s="2">
        <v>0</v>
      </c>
      <c r="F108" s="2">
        <v>0</v>
      </c>
      <c r="G108" s="3">
        <f t="shared" si="0"/>
        <v>8404.1149100000002</v>
      </c>
      <c r="H108" s="3">
        <f t="shared" si="1"/>
        <v>0.53000000000247383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2.4500000000000002</v>
      </c>
      <c r="D110" s="2">
        <f>'PR-RAS'!E114</f>
        <v>0</v>
      </c>
      <c r="E110" s="2">
        <v>0</v>
      </c>
      <c r="F110" s="2">
        <v>0</v>
      </c>
      <c r="G110" s="3">
        <f t="shared" si="0"/>
        <v>0.26705000000000001</v>
      </c>
      <c r="H110" s="3">
        <f t="shared" si="1"/>
        <v>0.45000000000000018</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36187.17</v>
      </c>
      <c r="D111" s="2">
        <f>'PR-RAS'!E115</f>
        <v>17801.66</v>
      </c>
      <c r="E111" s="2">
        <v>0</v>
      </c>
      <c r="F111" s="2">
        <v>0</v>
      </c>
      <c r="G111" s="3">
        <f t="shared" si="0"/>
        <v>7896.9538999999986</v>
      </c>
      <c r="H111" s="3">
        <f t="shared" si="1"/>
        <v>0.50999999999839929</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6750.19</v>
      </c>
      <c r="D113" s="2">
        <f>'PR-RAS'!E117</f>
        <v>0</v>
      </c>
      <c r="E113" s="2">
        <v>0</v>
      </c>
      <c r="F113" s="2">
        <v>0</v>
      </c>
      <c r="G113" s="3">
        <f t="shared" si="0"/>
        <v>756.02127999999993</v>
      </c>
      <c r="H113" s="3">
        <f t="shared" si="1"/>
        <v>0.18999999999959982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37605.129999999997</v>
      </c>
      <c r="D116" s="2">
        <f>'PR-RAS'!E120</f>
        <v>41621.96</v>
      </c>
      <c r="E116" s="2">
        <v>0</v>
      </c>
      <c r="F116" s="2">
        <v>0</v>
      </c>
      <c r="G116" s="3">
        <f t="shared" si="0"/>
        <v>13897.640749999999</v>
      </c>
      <c r="H116" s="3">
        <f t="shared" si="1"/>
        <v>0.16999999999825377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37605.129999999997</v>
      </c>
      <c r="D118" s="2">
        <f>'PR-RAS'!E122</f>
        <v>41621.96</v>
      </c>
      <c r="E118" s="2">
        <v>0</v>
      </c>
      <c r="F118" s="2">
        <v>0</v>
      </c>
      <c r="G118" s="3">
        <f t="shared" si="0"/>
        <v>14139.33885</v>
      </c>
      <c r="H118" s="3">
        <f t="shared" si="1"/>
        <v>0.16999999999825377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995996.92999999993</v>
      </c>
      <c r="D148" s="2">
        <f>'PR-RAS'!E152</f>
        <v>1289569.8500000001</v>
      </c>
      <c r="E148" s="2">
        <v>0</v>
      </c>
      <c r="F148" s="2">
        <v>0</v>
      </c>
      <c r="G148" s="3">
        <f t="shared" si="0"/>
        <v>525545.0846099999</v>
      </c>
      <c r="H148" s="3">
        <f t="shared" si="1"/>
        <v>0.21999999997206032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184579.8</v>
      </c>
      <c r="D149" s="2">
        <f>'PR-RAS'!E153</f>
        <v>277719.26</v>
      </c>
      <c r="E149" s="2">
        <v>0</v>
      </c>
      <c r="F149" s="2">
        <v>0</v>
      </c>
      <c r="G149" s="3">
        <f t="shared" si="0"/>
        <v>109522.71136</v>
      </c>
      <c r="H149" s="3">
        <f t="shared" si="1"/>
        <v>0.46000000002095476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154242.5</v>
      </c>
      <c r="D150" s="2">
        <f>'PR-RAS'!E154</f>
        <v>233921.59</v>
      </c>
      <c r="E150" s="2">
        <v>0</v>
      </c>
      <c r="F150" s="2">
        <v>0</v>
      </c>
      <c r="G150" s="3">
        <f t="shared" si="0"/>
        <v>92690.766319999981</v>
      </c>
      <c r="H150" s="3">
        <f t="shared" si="1"/>
        <v>0.91000000000349246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154242.5</v>
      </c>
      <c r="D151" s="2">
        <f>'PR-RAS'!E155</f>
        <v>233921.59</v>
      </c>
      <c r="E151" s="2">
        <v>0</v>
      </c>
      <c r="F151" s="2">
        <v>0</v>
      </c>
      <c r="G151" s="3">
        <f t="shared" si="0"/>
        <v>93312.851999999984</v>
      </c>
      <c r="H151" s="3">
        <f t="shared" si="1"/>
        <v>0.91000000000349246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6160</v>
      </c>
      <c r="D155" s="2">
        <f>'PR-RAS'!E159</f>
        <v>5200</v>
      </c>
      <c r="E155" s="2">
        <v>0</v>
      </c>
      <c r="F155" s="2">
        <v>0</v>
      </c>
      <c r="G155" s="3">
        <f t="shared" si="0"/>
        <v>2550.2399999999998</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24177.3</v>
      </c>
      <c r="D156" s="2">
        <f>'PR-RAS'!E160</f>
        <v>38597.67</v>
      </c>
      <c r="E156" s="2">
        <v>0</v>
      </c>
      <c r="F156" s="2">
        <v>0</v>
      </c>
      <c r="G156" s="3">
        <f t="shared" si="0"/>
        <v>15712.7592</v>
      </c>
      <c r="H156" s="3">
        <f t="shared" si="1"/>
        <v>0.63000000000101863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24177.3</v>
      </c>
      <c r="D158" s="2">
        <f>'PR-RAS'!E162</f>
        <v>38597.67</v>
      </c>
      <c r="E158" s="2">
        <v>0</v>
      </c>
      <c r="F158" s="2">
        <v>0</v>
      </c>
      <c r="G158" s="3">
        <f t="shared" si="0"/>
        <v>15915.50448</v>
      </c>
      <c r="H158" s="3">
        <f t="shared" si="1"/>
        <v>0.63000000000101863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384257.58999999997</v>
      </c>
      <c r="D160" s="2">
        <f>'PR-RAS'!E164</f>
        <v>457772.45999999996</v>
      </c>
      <c r="E160" s="2">
        <v>0</v>
      </c>
      <c r="F160" s="2">
        <v>0</v>
      </c>
      <c r="G160" s="3">
        <f t="shared" si="0"/>
        <v>206668.59908999997</v>
      </c>
      <c r="H160" s="3">
        <f t="shared" si="1"/>
        <v>0.86999999999534339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6821.7</v>
      </c>
      <c r="D161" s="2">
        <f>'PR-RAS'!E165</f>
        <v>8433.76</v>
      </c>
      <c r="E161" s="2">
        <v>0</v>
      </c>
      <c r="F161" s="2">
        <v>0</v>
      </c>
      <c r="G161" s="3">
        <f t="shared" si="0"/>
        <v>3790.2752</v>
      </c>
      <c r="H161" s="3">
        <f t="shared" si="1"/>
        <v>0.53999999999996362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930.82</v>
      </c>
      <c r="D162" s="2">
        <f>'PR-RAS'!E166</f>
        <v>2744.92</v>
      </c>
      <c r="E162" s="2">
        <v>0</v>
      </c>
      <c r="F162" s="2">
        <v>0</v>
      </c>
      <c r="G162" s="3">
        <f t="shared" si="0"/>
        <v>1033.7262599999999</v>
      </c>
      <c r="H162" s="3">
        <f t="shared" si="1"/>
        <v>0.25999999999987722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3767.13</v>
      </c>
      <c r="D163" s="2">
        <f>'PR-RAS'!E167</f>
        <v>2688.84</v>
      </c>
      <c r="E163" s="2">
        <v>0</v>
      </c>
      <c r="F163" s="2">
        <v>0</v>
      </c>
      <c r="G163" s="3">
        <f t="shared" si="0"/>
        <v>1481.4592200000002</v>
      </c>
      <c r="H163" s="3">
        <f t="shared" si="1"/>
        <v>0.28999999999996362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2123.75</v>
      </c>
      <c r="D164" s="2">
        <f>'PR-RAS'!E168</f>
        <v>3000</v>
      </c>
      <c r="E164" s="2">
        <v>0</v>
      </c>
      <c r="F164" s="2">
        <v>0</v>
      </c>
      <c r="G164" s="3">
        <f t="shared" si="0"/>
        <v>1324.1712500000001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46398.57</v>
      </c>
      <c r="D166" s="2">
        <f>'PR-RAS'!E170</f>
        <v>61217.569999999992</v>
      </c>
      <c r="E166" s="2">
        <v>0</v>
      </c>
      <c r="F166" s="2">
        <v>0</v>
      </c>
      <c r="G166" s="3">
        <f t="shared" si="0"/>
        <v>27857.562150000002</v>
      </c>
      <c r="H166" s="3">
        <f t="shared" si="1"/>
        <v>0.86000000000785803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3915.55</v>
      </c>
      <c r="D167" s="2">
        <f>'PR-RAS'!E171</f>
        <v>2383.96</v>
      </c>
      <c r="E167" s="2">
        <v>0</v>
      </c>
      <c r="F167" s="2">
        <v>0</v>
      </c>
      <c r="G167" s="3">
        <f t="shared" si="0"/>
        <v>1441.4560200000003</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34588.959999999999</v>
      </c>
      <c r="D169" s="2">
        <f>'PR-RAS'!E173</f>
        <v>38267.1</v>
      </c>
      <c r="E169" s="2">
        <v>0</v>
      </c>
      <c r="F169" s="2">
        <v>0</v>
      </c>
      <c r="G169" s="3">
        <f t="shared" si="0"/>
        <v>18668.690880000002</v>
      </c>
      <c r="H169" s="3">
        <f t="shared" si="1"/>
        <v>0.13999999999941792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6657.39</v>
      </c>
      <c r="D170" s="2">
        <f>'PR-RAS'!E174</f>
        <v>9547.31</v>
      </c>
      <c r="E170" s="2">
        <v>0</v>
      </c>
      <c r="F170" s="2">
        <v>0</v>
      </c>
      <c r="G170" s="3">
        <f t="shared" si="0"/>
        <v>4352.0896899999998</v>
      </c>
      <c r="H170" s="3">
        <f t="shared" si="1"/>
        <v>0.6999999999998181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1100.6400000000001</v>
      </c>
      <c r="D171" s="2">
        <f>'PR-RAS'!E175</f>
        <v>9911.39</v>
      </c>
      <c r="E171" s="2">
        <v>0</v>
      </c>
      <c r="F171" s="2">
        <v>0</v>
      </c>
      <c r="G171" s="3">
        <f t="shared" si="0"/>
        <v>3556.9814000000001</v>
      </c>
      <c r="H171" s="3">
        <f t="shared" si="1"/>
        <v>0.74999999999931788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136.03</v>
      </c>
      <c r="D173" s="2">
        <f>'PR-RAS'!E177</f>
        <v>1107.81</v>
      </c>
      <c r="E173" s="2">
        <v>0</v>
      </c>
      <c r="F173" s="2">
        <v>0</v>
      </c>
      <c r="G173" s="3">
        <f t="shared" si="0"/>
        <v>404.48379999999997</v>
      </c>
      <c r="H173" s="3">
        <f t="shared" si="1"/>
        <v>0.22000000000005571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269252.74999999994</v>
      </c>
      <c r="D174" s="2">
        <f>'PR-RAS'!E178</f>
        <v>289932.28000000003</v>
      </c>
      <c r="E174" s="2">
        <v>0</v>
      </c>
      <c r="F174" s="2">
        <v>0</v>
      </c>
      <c r="G174" s="3">
        <f t="shared" si="0"/>
        <v>146897.29462999999</v>
      </c>
      <c r="H174" s="3">
        <f t="shared" si="1"/>
        <v>0.53000000008614734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4201.71</v>
      </c>
      <c r="D175" s="2">
        <f>'PR-RAS'!E179</f>
        <v>3782.46</v>
      </c>
      <c r="E175" s="2">
        <v>0</v>
      </c>
      <c r="F175" s="2">
        <v>0</v>
      </c>
      <c r="G175" s="3">
        <f t="shared" si="0"/>
        <v>2047.3936200000001</v>
      </c>
      <c r="H175" s="3">
        <f t="shared" si="1"/>
        <v>0.75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164790.03</v>
      </c>
      <c r="D176" s="2">
        <f>'PR-RAS'!E180</f>
        <v>113412.57</v>
      </c>
      <c r="E176" s="2">
        <v>0</v>
      </c>
      <c r="F176" s="2">
        <v>0</v>
      </c>
      <c r="G176" s="3">
        <f t="shared" si="0"/>
        <v>68532.654750000002</v>
      </c>
      <c r="H176" s="3">
        <f t="shared" si="1"/>
        <v>0.45999999999185093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10706.38</v>
      </c>
      <c r="D177" s="2">
        <f>'PR-RAS'!E181</f>
        <v>13434.63</v>
      </c>
      <c r="E177" s="2">
        <v>0</v>
      </c>
      <c r="F177" s="2">
        <v>0</v>
      </c>
      <c r="G177" s="3">
        <f t="shared" si="0"/>
        <v>6613.3126399999992</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13565.36</v>
      </c>
      <c r="D178" s="2">
        <f>'PR-RAS'!E182</f>
        <v>23059.69</v>
      </c>
      <c r="E178" s="2">
        <v>0</v>
      </c>
      <c r="F178" s="2">
        <v>0</v>
      </c>
      <c r="G178" s="3">
        <f t="shared" si="0"/>
        <v>10564.198979999999</v>
      </c>
      <c r="H178" s="3">
        <f t="shared" si="1"/>
        <v>0.67000000000189175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7770.9</v>
      </c>
      <c r="D180" s="2">
        <f>'PR-RAS'!E184</f>
        <v>9409.2999999999993</v>
      </c>
      <c r="E180" s="2">
        <v>0</v>
      </c>
      <c r="F180" s="2">
        <v>0</v>
      </c>
      <c r="G180" s="3">
        <f t="shared" si="0"/>
        <v>4759.5204999999996</v>
      </c>
      <c r="H180" s="3">
        <f t="shared" si="1"/>
        <v>0.3999999999996362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50902.95</v>
      </c>
      <c r="D181" s="2">
        <f>'PR-RAS'!E185</f>
        <v>100527.36</v>
      </c>
      <c r="E181" s="2">
        <v>0</v>
      </c>
      <c r="F181" s="2">
        <v>0</v>
      </c>
      <c r="G181" s="3">
        <f t="shared" si="0"/>
        <v>45352.380599999997</v>
      </c>
      <c r="H181" s="3">
        <f t="shared" si="1"/>
        <v>0.41000000000349246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6505</v>
      </c>
      <c r="D182" s="2">
        <f>'PR-RAS'!E186</f>
        <v>14803.7</v>
      </c>
      <c r="E182" s="2">
        <v>0</v>
      </c>
      <c r="F182" s="2">
        <v>0</v>
      </c>
      <c r="G182" s="3">
        <f t="shared" si="0"/>
        <v>6536.3444</v>
      </c>
      <c r="H182" s="3">
        <f t="shared" si="1"/>
        <v>0.2999999999992724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10810.42</v>
      </c>
      <c r="D183" s="2">
        <f>'PR-RAS'!E187</f>
        <v>11502.57</v>
      </c>
      <c r="E183" s="2">
        <v>0</v>
      </c>
      <c r="F183" s="2">
        <v>0</v>
      </c>
      <c r="G183" s="3">
        <f t="shared" si="0"/>
        <v>6154.4319199999991</v>
      </c>
      <c r="H183" s="3">
        <f t="shared" si="1"/>
        <v>0.8500000000003638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61784.570000000007</v>
      </c>
      <c r="D190" s="2">
        <f>'PR-RAS'!E194</f>
        <v>98188.85</v>
      </c>
      <c r="E190" s="2">
        <v>0</v>
      </c>
      <c r="F190" s="2">
        <v>0</v>
      </c>
      <c r="G190" s="3">
        <f t="shared" si="0"/>
        <v>48792.669030000005</v>
      </c>
      <c r="H190" s="3">
        <f t="shared" si="1"/>
        <v>0.57999999998719431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8506.7000000000007</v>
      </c>
      <c r="D191" s="2">
        <f>'PR-RAS'!E195</f>
        <v>9306.92</v>
      </c>
      <c r="E191" s="2">
        <v>0</v>
      </c>
      <c r="F191" s="2">
        <v>0</v>
      </c>
      <c r="G191" s="3">
        <f t="shared" si="0"/>
        <v>5152.9026000000003</v>
      </c>
      <c r="H191" s="3">
        <f t="shared" si="1"/>
        <v>0.37999999999919964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2649.85</v>
      </c>
      <c r="D192" s="2">
        <f>'PR-RAS'!E196</f>
        <v>4098.97</v>
      </c>
      <c r="E192" s="2">
        <v>0</v>
      </c>
      <c r="F192" s="2">
        <v>0</v>
      </c>
      <c r="G192" s="3">
        <f t="shared" si="0"/>
        <v>2071.9278900000004</v>
      </c>
      <c r="H192" s="3">
        <f t="shared" si="1"/>
        <v>0.17999999999983629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681.76</v>
      </c>
      <c r="D193" s="2">
        <f>'PR-RAS'!E197</f>
        <v>4227.25</v>
      </c>
      <c r="E193" s="2">
        <v>0</v>
      </c>
      <c r="F193" s="2">
        <v>0</v>
      </c>
      <c r="G193" s="3">
        <f t="shared" si="0"/>
        <v>1754.16192</v>
      </c>
      <c r="H193" s="3">
        <f t="shared" si="1"/>
        <v>0.49000000000000909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8633.23</v>
      </c>
      <c r="D194" s="2">
        <f>'PR-RAS'!E198</f>
        <v>12964.82</v>
      </c>
      <c r="E194" s="2">
        <v>0</v>
      </c>
      <c r="F194" s="2">
        <v>0</v>
      </c>
      <c r="G194" s="3">
        <f t="shared" si="0"/>
        <v>6670.6339099999996</v>
      </c>
      <c r="H194" s="3">
        <f t="shared" si="1"/>
        <v>0.40999999999985448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484.13</v>
      </c>
      <c r="D195" s="2">
        <f>'PR-RAS'!E199</f>
        <v>305.56</v>
      </c>
      <c r="E195" s="2">
        <v>0</v>
      </c>
      <c r="F195" s="2">
        <v>0</v>
      </c>
      <c r="G195" s="3">
        <f t="shared" si="0"/>
        <v>212.4785</v>
      </c>
      <c r="H195" s="3">
        <f t="shared" si="1"/>
        <v>0.56999999999999318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40828.9</v>
      </c>
      <c r="D197" s="2">
        <f>'PR-RAS'!E201</f>
        <v>67285.33</v>
      </c>
      <c r="E197" s="2">
        <v>0</v>
      </c>
      <c r="F197" s="2">
        <v>0</v>
      </c>
      <c r="G197" s="3">
        <f t="shared" si="0"/>
        <v>34378.313759999997</v>
      </c>
      <c r="H197" s="3">
        <f t="shared" si="1"/>
        <v>0.43000000000029104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8931.0600000000013</v>
      </c>
      <c r="D198" s="2">
        <f>'PR-RAS'!E202</f>
        <v>16728.25</v>
      </c>
      <c r="E198" s="2">
        <v>0</v>
      </c>
      <c r="F198" s="2">
        <v>0</v>
      </c>
      <c r="G198" s="3">
        <f t="shared" si="0"/>
        <v>8350.3493199999994</v>
      </c>
      <c r="H198" s="3">
        <f t="shared" si="1"/>
        <v>0.31000000000130967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1523.54</v>
      </c>
      <c r="D204" s="2">
        <f>'PR-RAS'!E208</f>
        <v>635.75</v>
      </c>
      <c r="E204" s="2">
        <v>0</v>
      </c>
      <c r="F204" s="2">
        <v>0</v>
      </c>
      <c r="G204" s="3">
        <f t="shared" si="0"/>
        <v>567.39312000000007</v>
      </c>
      <c r="H204" s="3">
        <f t="shared" si="1"/>
        <v>0.71000000000003638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1523.54</v>
      </c>
      <c r="D206" s="2">
        <f>'PR-RAS'!E210</f>
        <v>635.75</v>
      </c>
      <c r="E206" s="2">
        <v>0</v>
      </c>
      <c r="F206" s="2">
        <v>0</v>
      </c>
      <c r="G206" s="3">
        <f t="shared" si="0"/>
        <v>572.98320000000001</v>
      </c>
      <c r="H206" s="3">
        <f t="shared" si="1"/>
        <v>0.71000000000003638</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7407.52</v>
      </c>
      <c r="D212" s="2">
        <f>'PR-RAS'!E216</f>
        <v>16092.5</v>
      </c>
      <c r="E212" s="2">
        <v>0</v>
      </c>
      <c r="F212" s="2">
        <v>0</v>
      </c>
      <c r="G212" s="3">
        <f t="shared" si="0"/>
        <v>8354.0217200000006</v>
      </c>
      <c r="H212" s="3">
        <f t="shared" si="1"/>
        <v>0.97999999999956344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2052.67</v>
      </c>
      <c r="D213" s="2">
        <f>'PR-RAS'!E217</f>
        <v>2478.9499999999998</v>
      </c>
      <c r="E213" s="2">
        <v>0</v>
      </c>
      <c r="F213" s="2">
        <v>0</v>
      </c>
      <c r="G213" s="3">
        <f t="shared" si="0"/>
        <v>1486.2408399999999</v>
      </c>
      <c r="H213" s="3">
        <f t="shared" si="1"/>
        <v>0.38000000000010914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10.34</v>
      </c>
      <c r="D215" s="2">
        <f>'PR-RAS'!E219</f>
        <v>26.4</v>
      </c>
      <c r="E215" s="2">
        <v>0</v>
      </c>
      <c r="F215" s="2">
        <v>0</v>
      </c>
      <c r="G215" s="3">
        <f t="shared" si="0"/>
        <v>13.51196</v>
      </c>
      <c r="H215" s="3">
        <f t="shared" si="1"/>
        <v>0.73999999999999844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5344.51</v>
      </c>
      <c r="D216" s="2">
        <f>'PR-RAS'!E220</f>
        <v>13587.15</v>
      </c>
      <c r="E216" s="2">
        <v>0</v>
      </c>
      <c r="F216" s="2">
        <v>0</v>
      </c>
      <c r="G216" s="3">
        <f t="shared" si="0"/>
        <v>6991.5441499999997</v>
      </c>
      <c r="H216" s="3">
        <f t="shared" si="1"/>
        <v>0.63999999999941792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24642.77</v>
      </c>
      <c r="D217" s="2">
        <f>'PR-RAS'!E221</f>
        <v>33913.79</v>
      </c>
      <c r="E217" s="2">
        <v>0</v>
      </c>
      <c r="F217" s="2">
        <v>0</v>
      </c>
      <c r="G217" s="3">
        <f t="shared" si="0"/>
        <v>19973.595600000001</v>
      </c>
      <c r="H217" s="3">
        <f t="shared" si="1"/>
        <v>0.43999999999869033</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881.21</v>
      </c>
      <c r="D218" s="2">
        <f>'PR-RAS'!E222</f>
        <v>980.61</v>
      </c>
      <c r="E218" s="2">
        <v>0</v>
      </c>
      <c r="F218" s="2">
        <v>0</v>
      </c>
      <c r="G218" s="3">
        <f t="shared" si="0"/>
        <v>616.80731000000003</v>
      </c>
      <c r="H218" s="3">
        <f t="shared" si="1"/>
        <v>0.60000000000002274</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881.21</v>
      </c>
      <c r="D220" s="2">
        <f>'PR-RAS'!E224</f>
        <v>980.61</v>
      </c>
      <c r="E220" s="2">
        <v>0</v>
      </c>
      <c r="F220" s="2">
        <v>0</v>
      </c>
      <c r="G220" s="3">
        <f t="shared" si="0"/>
        <v>622.4921700000001</v>
      </c>
      <c r="H220" s="3">
        <f t="shared" si="1"/>
        <v>0.60000000000002274</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23761.56</v>
      </c>
      <c r="D221" s="2">
        <f>'PR-RAS'!E225</f>
        <v>32933.18</v>
      </c>
      <c r="E221" s="2">
        <v>0</v>
      </c>
      <c r="F221" s="2">
        <v>0</v>
      </c>
      <c r="G221" s="3">
        <f t="shared" si="0"/>
        <v>19718.142400000001</v>
      </c>
      <c r="H221" s="3">
        <f t="shared" si="1"/>
        <v>0.61999999999898137</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23761.56</v>
      </c>
      <c r="D224" s="2">
        <f>'PR-RAS'!E228</f>
        <v>32933.18</v>
      </c>
      <c r="E224" s="2">
        <v>0</v>
      </c>
      <c r="F224" s="2">
        <v>0</v>
      </c>
      <c r="G224" s="3">
        <f t="shared" si="0"/>
        <v>19987.026160000001</v>
      </c>
      <c r="H224" s="3">
        <f t="shared" si="1"/>
        <v>0.61999999999898137</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205738.68</v>
      </c>
      <c r="D226" s="2">
        <f>'PR-RAS'!E230</f>
        <v>268840.76</v>
      </c>
      <c r="E226" s="2">
        <v>0</v>
      </c>
      <c r="F226" s="2">
        <v>0</v>
      </c>
      <c r="G226" s="3">
        <f t="shared" si="0"/>
        <v>167269.54499999998</v>
      </c>
      <c r="H226" s="3">
        <f t="shared" si="1"/>
        <v>0.55999999999767169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13067.78</v>
      </c>
      <c r="D233" s="2">
        <f>'PR-RAS'!E237</f>
        <v>21967.14</v>
      </c>
      <c r="E233" s="2">
        <v>0</v>
      </c>
      <c r="F233" s="2">
        <v>0</v>
      </c>
      <c r="G233" s="3">
        <f t="shared" si="0"/>
        <v>13224.477919999999</v>
      </c>
      <c r="H233" s="3">
        <f t="shared" si="1"/>
        <v>0.35999999999876309</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13067.78</v>
      </c>
      <c r="D234" s="2">
        <f>'PR-RAS'!E238</f>
        <v>21967.14</v>
      </c>
      <c r="E234" s="2">
        <v>0</v>
      </c>
      <c r="F234" s="2">
        <v>0</v>
      </c>
      <c r="G234" s="3">
        <f t="shared" si="0"/>
        <v>13281.47998</v>
      </c>
      <c r="H234" s="3">
        <f t="shared" si="1"/>
        <v>0.35999999999876309</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192670.9</v>
      </c>
      <c r="D246" s="2">
        <f>'PR-RAS'!E250</f>
        <v>246873.62</v>
      </c>
      <c r="E246" s="2">
        <v>0</v>
      </c>
      <c r="F246" s="2">
        <v>0</v>
      </c>
      <c r="G246" s="3">
        <f t="shared" si="0"/>
        <v>168172.4443</v>
      </c>
      <c r="H246" s="3">
        <f t="shared" si="1"/>
        <v>0.48000000001047738</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192670.9</v>
      </c>
      <c r="D247" s="2">
        <f>'PR-RAS'!E251</f>
        <v>246873.62</v>
      </c>
      <c r="E247" s="2">
        <v>0</v>
      </c>
      <c r="F247" s="2">
        <v>0</v>
      </c>
      <c r="G247" s="3">
        <f t="shared" si="0"/>
        <v>168858.86244</v>
      </c>
      <c r="H247" s="3">
        <f t="shared" si="1"/>
        <v>0.48000000001047738</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105424.35</v>
      </c>
      <c r="D258" s="2">
        <f>'PR-RAS'!E262</f>
        <v>121477.84</v>
      </c>
      <c r="E258" s="2">
        <v>0</v>
      </c>
      <c r="F258" s="2">
        <v>0</v>
      </c>
      <c r="G258" s="3">
        <f t="shared" si="0"/>
        <v>89533.667710000009</v>
      </c>
      <c r="H258" s="3">
        <f t="shared" si="1"/>
        <v>0.51000000000931323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105424.35</v>
      </c>
      <c r="D265" s="2">
        <f>'PR-RAS'!E269</f>
        <v>121477.84</v>
      </c>
      <c r="E265" s="2">
        <v>0</v>
      </c>
      <c r="F265" s="2">
        <v>0</v>
      </c>
      <c r="G265" s="3">
        <f t="shared" si="0"/>
        <v>91972.327920000011</v>
      </c>
      <c r="H265" s="3">
        <f t="shared" si="1"/>
        <v>0.51000000000931323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105424.35</v>
      </c>
      <c r="D266" s="2">
        <f>'PR-RAS'!E270</f>
        <v>121477.84</v>
      </c>
      <c r="E266" s="2">
        <v>0</v>
      </c>
      <c r="F266" s="2">
        <v>0</v>
      </c>
      <c r="G266" s="3">
        <f t="shared" si="0"/>
        <v>92320.707950000011</v>
      </c>
      <c r="H266" s="3">
        <f t="shared" si="1"/>
        <v>0.51000000000931323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82422.680000000008</v>
      </c>
      <c r="D269" s="2">
        <f>'PR-RAS'!E273</f>
        <v>113117.49</v>
      </c>
      <c r="E269" s="2">
        <v>0</v>
      </c>
      <c r="F269" s="2">
        <v>0</v>
      </c>
      <c r="G269" s="3">
        <f t="shared" si="0"/>
        <v>82720.252880000015</v>
      </c>
      <c r="H269" s="3">
        <f t="shared" si="1"/>
        <v>0.80999999999767169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73721.570000000007</v>
      </c>
      <c r="D270" s="2">
        <f>'PR-RAS'!E274</f>
        <v>113117.49</v>
      </c>
      <c r="E270" s="2">
        <v>0</v>
      </c>
      <c r="F270" s="2">
        <v>0</v>
      </c>
      <c r="G270" s="3">
        <f t="shared" si="0"/>
        <v>80688.311950000018</v>
      </c>
      <c r="H270" s="3">
        <f t="shared" si="1"/>
        <v>0.91999999999825377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73721.570000000007</v>
      </c>
      <c r="D271" s="2">
        <f>'PR-RAS'!E275</f>
        <v>113117.49</v>
      </c>
      <c r="E271" s="2">
        <v>0</v>
      </c>
      <c r="F271" s="2">
        <v>0</v>
      </c>
      <c r="G271" s="3">
        <f t="shared" si="0"/>
        <v>80988.26850000002</v>
      </c>
      <c r="H271" s="3">
        <f t="shared" si="1"/>
        <v>0.91999999999825377</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8510.8700000000008</v>
      </c>
      <c r="D274" s="2">
        <f>'PR-RAS'!E278</f>
        <v>0</v>
      </c>
      <c r="E274" s="2">
        <v>0</v>
      </c>
      <c r="F274" s="2">
        <v>0</v>
      </c>
      <c r="G274" s="3">
        <f t="shared" si="0"/>
        <v>2323.4675100000004</v>
      </c>
      <c r="H274" s="3">
        <f t="shared" si="1"/>
        <v>0.12999999999919964</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8510.8700000000008</v>
      </c>
      <c r="D275" s="2">
        <f>'PR-RAS'!E279</f>
        <v>0</v>
      </c>
      <c r="E275" s="2">
        <v>0</v>
      </c>
      <c r="F275" s="2">
        <v>0</v>
      </c>
      <c r="G275" s="3">
        <f t="shared" ref="G275:G528" si="12">(B275/1000)*(C275*1+D275*2)</f>
        <v>2331.9783800000005</v>
      </c>
      <c r="H275" s="3">
        <f t="shared" ref="H275:H528" si="13">ABS(C275-ROUND(C275,0))+ABS(D275-ROUND(D275,0))</f>
        <v>0.12999999999919964</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190.24</v>
      </c>
      <c r="D279" s="2">
        <f>'PR-RAS'!E283</f>
        <v>0</v>
      </c>
      <c r="E279" s="2">
        <v>0</v>
      </c>
      <c r="F279" s="2">
        <v>0</v>
      </c>
      <c r="G279" s="3">
        <f t="shared" si="12"/>
        <v>52.886720000000004</v>
      </c>
      <c r="H279" s="3">
        <f t="shared" si="13"/>
        <v>0.24000000000000909</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190.24</v>
      </c>
      <c r="D284" s="2">
        <f>'PR-RAS'!E288</f>
        <v>0</v>
      </c>
      <c r="E284" s="2">
        <v>0</v>
      </c>
      <c r="F284" s="2">
        <v>0</v>
      </c>
      <c r="G284" s="3">
        <f t="shared" si="12"/>
        <v>53.837919999999997</v>
      </c>
      <c r="H284" s="3">
        <f t="shared" si="13"/>
        <v>0.24000000000000909</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995996.92999999993</v>
      </c>
      <c r="D295" s="2">
        <f>'PR-RAS'!E299</f>
        <v>1289569.8500000001</v>
      </c>
      <c r="E295" s="2">
        <v>0</v>
      </c>
      <c r="F295" s="2">
        <v>0</v>
      </c>
      <c r="G295" s="3">
        <f t="shared" si="12"/>
        <v>1051090.1692199998</v>
      </c>
      <c r="H295" s="3">
        <f t="shared" si="13"/>
        <v>0.21999999997206032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253737.06000000006</v>
      </c>
      <c r="D296" s="2">
        <f>'PR-RAS'!E300</f>
        <v>81874.969999999739</v>
      </c>
      <c r="E296" s="2">
        <v>0</v>
      </c>
      <c r="F296" s="2">
        <v>0</v>
      </c>
      <c r="G296" s="3">
        <f t="shared" si="12"/>
        <v>123158.66499999986</v>
      </c>
      <c r="H296" s="3">
        <f t="shared" si="13"/>
        <v>9.0000000316649675E-2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214187.53</v>
      </c>
      <c r="E298" s="2">
        <v>0</v>
      </c>
      <c r="F298" s="2">
        <v>0</v>
      </c>
      <c r="G298" s="3">
        <f t="shared" si="12"/>
        <v>127227.39281999999</v>
      </c>
      <c r="H298" s="3">
        <f t="shared" si="13"/>
        <v>0.47000000000116415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4827.2299999999996</v>
      </c>
      <c r="D300" s="2">
        <f>'PR-RAS'!E304</f>
        <v>7811.23</v>
      </c>
      <c r="E300" s="2">
        <v>0</v>
      </c>
      <c r="F300" s="2">
        <v>0</v>
      </c>
      <c r="G300" s="3">
        <f t="shared" si="12"/>
        <v>6114.4573099999998</v>
      </c>
      <c r="H300" s="3">
        <f t="shared" si="13"/>
        <v>0.45999999999912689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4827.2299999999996</v>
      </c>
      <c r="D301" s="2">
        <f>'PR-RAS'!E305</f>
        <v>0</v>
      </c>
      <c r="E301" s="2">
        <v>0</v>
      </c>
      <c r="F301" s="2">
        <v>0</v>
      </c>
      <c r="G301" s="3">
        <f t="shared" si="12"/>
        <v>1448.1689999999999</v>
      </c>
      <c r="H301" s="3">
        <f t="shared" si="13"/>
        <v>0.22999999999956344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18700</v>
      </c>
      <c r="E303" s="2">
        <v>0</v>
      </c>
      <c r="F303" s="2">
        <v>0</v>
      </c>
      <c r="G303" s="3">
        <f t="shared" si="12"/>
        <v>11294.8</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18700</v>
      </c>
      <c r="E316" s="2">
        <v>0</v>
      </c>
      <c r="F316" s="2">
        <v>0</v>
      </c>
      <c r="G316" s="3">
        <f t="shared" si="12"/>
        <v>11781</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18700</v>
      </c>
      <c r="E317" s="2">
        <v>0</v>
      </c>
      <c r="F317" s="2">
        <v>0</v>
      </c>
      <c r="G317" s="3">
        <f t="shared" si="12"/>
        <v>11818.4</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18700</v>
      </c>
      <c r="E318" s="2">
        <v>0</v>
      </c>
      <c r="F318" s="2">
        <v>0</v>
      </c>
      <c r="G318" s="3">
        <f t="shared" si="12"/>
        <v>11855.8</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1260030.1400000001</v>
      </c>
      <c r="D355" s="2">
        <f>'PR-RAS'!E360</f>
        <v>396970.92000000004</v>
      </c>
      <c r="E355" s="2">
        <v>0</v>
      </c>
      <c r="F355" s="2">
        <v>0</v>
      </c>
      <c r="G355" s="3">
        <f t="shared" si="12"/>
        <v>727106.08092000009</v>
      </c>
      <c r="H355" s="3">
        <f t="shared" si="13"/>
        <v>0.22000000008847564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213442.69</v>
      </c>
      <c r="D356" s="2">
        <f>'PR-RAS'!E361</f>
        <v>80668.7</v>
      </c>
      <c r="E356" s="2">
        <v>0</v>
      </c>
      <c r="F356" s="2">
        <v>0</v>
      </c>
      <c r="G356" s="3">
        <f t="shared" si="12"/>
        <v>133046.93194999997</v>
      </c>
      <c r="H356" s="3">
        <f t="shared" si="13"/>
        <v>0.61000000000058208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213442.69</v>
      </c>
      <c r="D357" s="2">
        <f>'PR-RAS'!E362</f>
        <v>80668.7</v>
      </c>
      <c r="E357" s="2">
        <v>0</v>
      </c>
      <c r="F357" s="2">
        <v>0</v>
      </c>
      <c r="G357" s="3">
        <f t="shared" si="12"/>
        <v>133421.71203999998</v>
      </c>
      <c r="H357" s="3">
        <f t="shared" si="13"/>
        <v>0.61000000000058208</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213442.69</v>
      </c>
      <c r="D360" s="2">
        <f>'PR-RAS'!E365</f>
        <v>80668.7</v>
      </c>
      <c r="E360" s="2">
        <v>0</v>
      </c>
      <c r="F360" s="2">
        <v>0</v>
      </c>
      <c r="G360" s="3">
        <f t="shared" si="12"/>
        <v>134546.05230999997</v>
      </c>
      <c r="H360" s="3">
        <f t="shared" si="13"/>
        <v>0.61000000000058208</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825582.00000000012</v>
      </c>
      <c r="D368" s="2">
        <f>'PR-RAS'!E373</f>
        <v>316302.22000000003</v>
      </c>
      <c r="E368" s="2">
        <v>0</v>
      </c>
      <c r="F368" s="2">
        <v>0</v>
      </c>
      <c r="G368" s="3">
        <f t="shared" si="12"/>
        <v>535154.42348</v>
      </c>
      <c r="H368" s="3">
        <f t="shared" si="13"/>
        <v>0.22000000014668331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817864.02000000014</v>
      </c>
      <c r="D369" s="2">
        <f>'PR-RAS'!E374</f>
        <v>295637.83</v>
      </c>
      <c r="E369" s="2">
        <v>0</v>
      </c>
      <c r="F369" s="2">
        <v>0</v>
      </c>
      <c r="G369" s="3">
        <f t="shared" si="12"/>
        <v>518563.40224000002</v>
      </c>
      <c r="H369" s="3">
        <f t="shared" si="13"/>
        <v>0.19000000011874363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24027.78</v>
      </c>
      <c r="D370" s="2">
        <f>'PR-RAS'!E375</f>
        <v>33497.25</v>
      </c>
      <c r="E370" s="2">
        <v>0</v>
      </c>
      <c r="F370" s="2">
        <v>0</v>
      </c>
      <c r="G370" s="3">
        <f t="shared" si="12"/>
        <v>33587.221319999997</v>
      </c>
      <c r="H370" s="3">
        <f t="shared" si="13"/>
        <v>0.47000000000116415</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36251.64</v>
      </c>
      <c r="D371" s="2">
        <f>'PR-RAS'!E376</f>
        <v>11293.75</v>
      </c>
      <c r="E371" s="2">
        <v>0</v>
      </c>
      <c r="F371" s="2">
        <v>0</v>
      </c>
      <c r="G371" s="3">
        <f t="shared" si="12"/>
        <v>21770.481799999998</v>
      </c>
      <c r="H371" s="3">
        <f t="shared" si="13"/>
        <v>0.61000000000058208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679594.8</v>
      </c>
      <c r="D372" s="2">
        <f>'PR-RAS'!E377</f>
        <v>161575.87</v>
      </c>
      <c r="E372" s="2">
        <v>0</v>
      </c>
      <c r="F372" s="2">
        <v>0</v>
      </c>
      <c r="G372" s="3">
        <f t="shared" si="12"/>
        <v>372018.96633999998</v>
      </c>
      <c r="H372" s="3">
        <f t="shared" si="13"/>
        <v>0.32999999995809048</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77989.8</v>
      </c>
      <c r="D373" s="2">
        <f>'PR-RAS'!E378</f>
        <v>89270.96</v>
      </c>
      <c r="E373" s="2">
        <v>0</v>
      </c>
      <c r="F373" s="2">
        <v>0</v>
      </c>
      <c r="G373" s="3">
        <f t="shared" si="12"/>
        <v>95429.799840000007</v>
      </c>
      <c r="H373" s="3">
        <f t="shared" si="13"/>
        <v>0.23999999999068677</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7717.9800000000005</v>
      </c>
      <c r="D374" s="2">
        <f>'PR-RAS'!E379</f>
        <v>5664.39</v>
      </c>
      <c r="E374" s="2">
        <v>0</v>
      </c>
      <c r="F374" s="2">
        <v>0</v>
      </c>
      <c r="G374" s="3">
        <f t="shared" si="12"/>
        <v>7104.4414800000004</v>
      </c>
      <c r="H374" s="3">
        <f t="shared" si="13"/>
        <v>0.40999999999985448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4575</v>
      </c>
      <c r="D375" s="2">
        <f>'PR-RAS'!E380</f>
        <v>5664.39</v>
      </c>
      <c r="E375" s="2">
        <v>0</v>
      </c>
      <c r="F375" s="2">
        <v>0</v>
      </c>
      <c r="G375" s="3">
        <f t="shared" si="12"/>
        <v>5948.0137199999999</v>
      </c>
      <c r="H375" s="3">
        <f t="shared" si="13"/>
        <v>0.39000000000032742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1098.18</v>
      </c>
      <c r="D377" s="2">
        <f>'PR-RAS'!E382</f>
        <v>0</v>
      </c>
      <c r="E377" s="2">
        <v>0</v>
      </c>
      <c r="F377" s="2">
        <v>0</v>
      </c>
      <c r="G377" s="3">
        <f t="shared" si="12"/>
        <v>412.91568000000001</v>
      </c>
      <c r="H377" s="3">
        <f t="shared" si="13"/>
        <v>0.18000000000006366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2044.8</v>
      </c>
      <c r="D381" s="2">
        <f>'PR-RAS'!E386</f>
        <v>0</v>
      </c>
      <c r="E381" s="2">
        <v>0</v>
      </c>
      <c r="F381" s="2">
        <v>0</v>
      </c>
      <c r="G381" s="3">
        <f t="shared" si="12"/>
        <v>777.024</v>
      </c>
      <c r="H381" s="3">
        <f t="shared" si="13"/>
        <v>0.20000000000004547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15000</v>
      </c>
      <c r="E396" s="2">
        <v>0</v>
      </c>
      <c r="F396" s="2">
        <v>0</v>
      </c>
      <c r="G396" s="3">
        <f t="shared" si="12"/>
        <v>11850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15000</v>
      </c>
      <c r="E399" s="2">
        <v>0</v>
      </c>
      <c r="F399" s="2">
        <v>0</v>
      </c>
      <c r="G399" s="3">
        <f t="shared" si="12"/>
        <v>11940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221005.45</v>
      </c>
      <c r="D407" s="2">
        <f>'PR-RAS'!E412</f>
        <v>0</v>
      </c>
      <c r="E407" s="2">
        <v>0</v>
      </c>
      <c r="F407" s="2">
        <v>0</v>
      </c>
      <c r="G407" s="3">
        <f t="shared" si="12"/>
        <v>89728.212700000004</v>
      </c>
      <c r="H407" s="3">
        <f t="shared" si="13"/>
        <v>0.45000000001164153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221005.45</v>
      </c>
      <c r="D408" s="2">
        <f>'PR-RAS'!E413</f>
        <v>0</v>
      </c>
      <c r="E408" s="2">
        <v>0</v>
      </c>
      <c r="F408" s="2">
        <v>0</v>
      </c>
      <c r="G408" s="3">
        <f t="shared" si="12"/>
        <v>89949.218150000001</v>
      </c>
      <c r="H408" s="3">
        <f t="shared" si="13"/>
        <v>0.45000000001164153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1260030.1400000001</v>
      </c>
      <c r="D413" s="2">
        <f>'PR-RAS'!E418</f>
        <v>378270.92000000004</v>
      </c>
      <c r="E413" s="2">
        <v>0</v>
      </c>
      <c r="F413" s="2">
        <v>0</v>
      </c>
      <c r="G413" s="3">
        <f t="shared" si="12"/>
        <v>830827.65575999999</v>
      </c>
      <c r="H413" s="3">
        <f t="shared" si="13"/>
        <v>0.22000000008847564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1668.24</v>
      </c>
      <c r="D416" s="2">
        <f>'PR-RAS'!E421</f>
        <v>1668.24</v>
      </c>
      <c r="E416" s="2">
        <v>0</v>
      </c>
      <c r="F416" s="2">
        <v>0</v>
      </c>
      <c r="G416" s="3">
        <f t="shared" si="12"/>
        <v>2076.9587999999999</v>
      </c>
      <c r="H416" s="3">
        <f t="shared" si="13"/>
        <v>0.48000000000001819</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1249733.99</v>
      </c>
      <c r="D417" s="2">
        <f>'PR-RAS'!E422</f>
        <v>1390144.8199999998</v>
      </c>
      <c r="E417" s="2">
        <v>0</v>
      </c>
      <c r="F417" s="2">
        <v>0</v>
      </c>
      <c r="G417" s="3">
        <f t="shared" si="12"/>
        <v>1676489.83008</v>
      </c>
      <c r="H417" s="3">
        <f t="shared" si="13"/>
        <v>0.19000000017695129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2256027.0700000003</v>
      </c>
      <c r="D418" s="2">
        <f>'PR-RAS'!E423</f>
        <v>1686540.77</v>
      </c>
      <c r="E418" s="2">
        <v>0</v>
      </c>
      <c r="F418" s="2">
        <v>0</v>
      </c>
      <c r="G418" s="3">
        <f t="shared" si="12"/>
        <v>2347338.2903700001</v>
      </c>
      <c r="H418" s="3">
        <f t="shared" si="13"/>
        <v>0.30000000027939677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1006293.0800000003</v>
      </c>
      <c r="D420" s="2">
        <f>'PR-RAS'!E425</f>
        <v>296395.95000000019</v>
      </c>
      <c r="E420" s="2">
        <v>0</v>
      </c>
      <c r="F420" s="2">
        <v>0</v>
      </c>
      <c r="G420" s="3">
        <f t="shared" si="12"/>
        <v>670016.60662000021</v>
      </c>
      <c r="H420" s="3">
        <f t="shared" si="13"/>
        <v>0.13000000012107193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214187.53</v>
      </c>
      <c r="E421" s="2">
        <v>0</v>
      </c>
      <c r="F421" s="2">
        <v>0</v>
      </c>
      <c r="G421" s="3">
        <f t="shared" si="12"/>
        <v>179917.5252</v>
      </c>
      <c r="H421" s="3">
        <f t="shared" si="13"/>
        <v>0.47000000000116415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6495.4699999999993</v>
      </c>
      <c r="D423" s="2">
        <f>'PR-RAS'!E428</f>
        <v>9479.4699999999993</v>
      </c>
      <c r="E423" s="2">
        <v>0</v>
      </c>
      <c r="F423" s="2">
        <v>0</v>
      </c>
      <c r="G423" s="3">
        <f t="shared" si="12"/>
        <v>10741.761019999998</v>
      </c>
      <c r="H423" s="3">
        <f t="shared" si="13"/>
        <v>0.93999999999869033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58084.61</v>
      </c>
      <c r="D529" s="2">
        <f>'PR-RAS'!E535</f>
        <v>42845.760000000002</v>
      </c>
      <c r="E529" s="2">
        <v>0</v>
      </c>
      <c r="F529" s="2">
        <v>0</v>
      </c>
      <c r="G529" s="3">
        <f t="shared" ref="G529:G836" si="14">(B529/1000)*(C529*1+D529*2)</f>
        <v>75913.79664</v>
      </c>
      <c r="H529" s="3">
        <f t="shared" ref="H529:H836" si="15">ABS(C529-ROUND(C529,0))+ABS(D529-ROUND(D529,0))</f>
        <v>0.62999999999738066</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3.46</v>
      </c>
      <c r="D578" s="2">
        <f>'PR-RAS'!E584</f>
        <v>0</v>
      </c>
      <c r="E578" s="2">
        <v>0</v>
      </c>
      <c r="F578" s="2">
        <v>0</v>
      </c>
      <c r="G578" s="3">
        <f t="shared" si="14"/>
        <v>1.9964199999999999</v>
      </c>
      <c r="H578" s="3">
        <f t="shared" si="15"/>
        <v>0.45999999999999996</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3.46</v>
      </c>
      <c r="D588" s="2">
        <f>'PR-RAS'!E594</f>
        <v>0</v>
      </c>
      <c r="E588" s="2">
        <v>0</v>
      </c>
      <c r="F588" s="2">
        <v>0</v>
      </c>
      <c r="G588" s="3">
        <f t="shared" si="14"/>
        <v>2.0310199999999998</v>
      </c>
      <c r="H588" s="3">
        <f t="shared" si="15"/>
        <v>0.45999999999999996</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3.46</v>
      </c>
      <c r="D589" s="2">
        <f>'PR-RAS'!E595</f>
        <v>0</v>
      </c>
      <c r="E589" s="2">
        <v>0</v>
      </c>
      <c r="F589" s="2">
        <v>0</v>
      </c>
      <c r="G589" s="3">
        <f t="shared" si="14"/>
        <v>2.0344799999999998</v>
      </c>
      <c r="H589" s="3">
        <f t="shared" si="15"/>
        <v>0.45999999999999996</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58081.15</v>
      </c>
      <c r="D591" s="2">
        <f>'PR-RAS'!E597</f>
        <v>42845.760000000002</v>
      </c>
      <c r="E591" s="2">
        <v>0</v>
      </c>
      <c r="F591" s="2">
        <v>0</v>
      </c>
      <c r="G591" s="3">
        <f t="shared" si="14"/>
        <v>84825.8753</v>
      </c>
      <c r="H591" s="3">
        <f t="shared" si="15"/>
        <v>0.38999999999941792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58081.15</v>
      </c>
      <c r="D597" s="2">
        <f>'PR-RAS'!E603</f>
        <v>42845.760000000002</v>
      </c>
      <c r="E597" s="2">
        <v>0</v>
      </c>
      <c r="F597" s="2">
        <v>0</v>
      </c>
      <c r="G597" s="3">
        <f t="shared" si="14"/>
        <v>85688.511320000005</v>
      </c>
      <c r="H597" s="3">
        <f t="shared" si="15"/>
        <v>0.38999999999941792</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58081.15</v>
      </c>
      <c r="D598" s="2">
        <f>'PR-RAS'!E604</f>
        <v>42845.760000000002</v>
      </c>
      <c r="E598" s="2">
        <v>0</v>
      </c>
      <c r="F598" s="2">
        <v>0</v>
      </c>
      <c r="G598" s="3">
        <f t="shared" si="14"/>
        <v>85832.283990000011</v>
      </c>
      <c r="H598" s="3">
        <f t="shared" si="15"/>
        <v>0.38999999999941792</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58084.61</v>
      </c>
      <c r="D634" s="2">
        <f>'PR-RAS'!E640</f>
        <v>42845.760000000002</v>
      </c>
      <c r="E634" s="2">
        <v>0</v>
      </c>
      <c r="F634" s="2">
        <v>0</v>
      </c>
      <c r="G634" s="3">
        <f t="shared" si="14"/>
        <v>91010.290290000004</v>
      </c>
      <c r="H634" s="3">
        <f t="shared" si="15"/>
        <v>0.62999999999738066</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1278565.22</v>
      </c>
      <c r="D635" s="2">
        <f>'PR-RAS'!E641</f>
        <v>0</v>
      </c>
      <c r="E635" s="2">
        <v>0</v>
      </c>
      <c r="F635" s="2">
        <v>0</v>
      </c>
      <c r="G635" s="3">
        <f t="shared" si="14"/>
        <v>810610.34947999998</v>
      </c>
      <c r="H635" s="3">
        <f t="shared" si="15"/>
        <v>0.21999999997206032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1249733.99</v>
      </c>
      <c r="D637" s="2">
        <f>'PR-RAS'!E643</f>
        <v>1390144.8199999998</v>
      </c>
      <c r="E637" s="2">
        <v>0</v>
      </c>
      <c r="F637" s="2">
        <v>0</v>
      </c>
      <c r="G637" s="3">
        <f t="shared" si="14"/>
        <v>2563095.02868</v>
      </c>
      <c r="H637" s="3">
        <f t="shared" si="15"/>
        <v>0.19000000017695129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2314111.6800000002</v>
      </c>
      <c r="D638" s="2">
        <f>'PR-RAS'!E644</f>
        <v>1729386.53</v>
      </c>
      <c r="E638" s="2">
        <v>0</v>
      </c>
      <c r="F638" s="2">
        <v>0</v>
      </c>
      <c r="G638" s="3">
        <f t="shared" si="14"/>
        <v>3677327.57938</v>
      </c>
      <c r="H638" s="3">
        <f t="shared" si="15"/>
        <v>0.78999999980442226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1064377.6900000002</v>
      </c>
      <c r="D640" s="2">
        <f>'PR-RAS'!E646</f>
        <v>339241.7100000002</v>
      </c>
      <c r="E640" s="2">
        <v>0</v>
      </c>
      <c r="F640" s="2">
        <v>0</v>
      </c>
      <c r="G640" s="3">
        <f t="shared" si="14"/>
        <v>1113688.2492900004</v>
      </c>
      <c r="H640" s="3">
        <f t="shared" si="15"/>
        <v>0.59999999962747097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1278565.22</v>
      </c>
      <c r="D641" s="2">
        <f>'PR-RAS'!E647</f>
        <v>214187.53</v>
      </c>
      <c r="E641" s="2">
        <v>0</v>
      </c>
      <c r="F641" s="2">
        <v>0</v>
      </c>
      <c r="G641" s="3">
        <f t="shared" si="14"/>
        <v>1092441.7792</v>
      </c>
      <c r="H641" s="3">
        <f t="shared" si="15"/>
        <v>0.68999999997322448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214187.5299999998</v>
      </c>
      <c r="D643" s="2">
        <f>'PR-RAS'!E649</f>
        <v>0</v>
      </c>
      <c r="E643" s="2">
        <v>0</v>
      </c>
      <c r="F643" s="2">
        <v>0</v>
      </c>
      <c r="G643" s="3">
        <f t="shared" si="14"/>
        <v>137508.39425999988</v>
      </c>
      <c r="H643" s="3">
        <f t="shared" si="15"/>
        <v>0.47000000020489097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125054.1800000002</v>
      </c>
      <c r="E644" s="2">
        <v>0</v>
      </c>
      <c r="F644" s="2">
        <v>0</v>
      </c>
      <c r="G644" s="3">
        <f t="shared" si="14"/>
        <v>160819.67548000027</v>
      </c>
      <c r="H644" s="3">
        <f t="shared" si="15"/>
        <v>0.18000000019674189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4867.62</v>
      </c>
      <c r="D645" s="2">
        <f>'PR-RAS'!E651</f>
        <v>4867.62</v>
      </c>
      <c r="E645" s="2">
        <v>0</v>
      </c>
      <c r="F645" s="2">
        <v>0</v>
      </c>
      <c r="G645" s="3">
        <f t="shared" si="14"/>
        <v>9404.2418400000006</v>
      </c>
      <c r="H645" s="3">
        <f t="shared" si="15"/>
        <v>0.76000000000021828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1362881.26</v>
      </c>
      <c r="D646" s="2">
        <f>'PR-RAS'!E653</f>
        <v>427983.66</v>
      </c>
      <c r="E646" s="2">
        <v>0</v>
      </c>
      <c r="F646" s="2">
        <v>0</v>
      </c>
      <c r="G646" s="3">
        <f t="shared" si="14"/>
        <v>1431157.3341000001</v>
      </c>
      <c r="H646" s="3">
        <f t="shared" si="15"/>
        <v>0.6000000000349246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1325924.3999999999</v>
      </c>
      <c r="D647" s="2">
        <f>'PR-RAS'!E654</f>
        <v>1425910.11</v>
      </c>
      <c r="E647" s="2">
        <v>0</v>
      </c>
      <c r="F647" s="2">
        <v>0</v>
      </c>
      <c r="G647" s="3">
        <f t="shared" si="14"/>
        <v>2698823.02452</v>
      </c>
      <c r="H647" s="3">
        <f t="shared" si="15"/>
        <v>0.51000000000931323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2260822</v>
      </c>
      <c r="D648" s="2">
        <f>'PR-RAS'!E655</f>
        <v>1726177.49</v>
      </c>
      <c r="E648" s="2">
        <v>0</v>
      </c>
      <c r="F648" s="2">
        <v>0</v>
      </c>
      <c r="G648" s="3">
        <f t="shared" si="14"/>
        <v>3696425.5060600005</v>
      </c>
      <c r="H648" s="3">
        <f t="shared" si="15"/>
        <v>0.48999999999068677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427983.66000000015</v>
      </c>
      <c r="D649" s="2">
        <f>'PR-RAS'!E656</f>
        <v>127716.28000000003</v>
      </c>
      <c r="E649" s="2">
        <v>0</v>
      </c>
      <c r="F649" s="2">
        <v>0</v>
      </c>
      <c r="G649" s="3">
        <f t="shared" si="14"/>
        <v>442853.71056000015</v>
      </c>
      <c r="H649" s="3">
        <f t="shared" si="15"/>
        <v>0.61999999987892807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12</v>
      </c>
      <c r="D650" s="2">
        <f>'PR-RAS'!E657</f>
        <v>14</v>
      </c>
      <c r="E650" s="2">
        <v>0</v>
      </c>
      <c r="F650" s="2">
        <v>0</v>
      </c>
      <c r="G650" s="3">
        <f t="shared" si="14"/>
        <v>25.96</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12</v>
      </c>
      <c r="D652" s="2">
        <f>'PR-RAS'!E659</f>
        <v>14</v>
      </c>
      <c r="E652" s="2">
        <v>0</v>
      </c>
      <c r="F652" s="2">
        <v>0</v>
      </c>
      <c r="G652" s="3">
        <f t="shared" si="14"/>
        <v>26.04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458190.57</v>
      </c>
      <c r="D662" s="2">
        <f>'PR-RAS'!E669</f>
        <v>78936.77</v>
      </c>
      <c r="E662" s="2">
        <v>0</v>
      </c>
      <c r="F662" s="2">
        <v>0</v>
      </c>
      <c r="G662" s="3">
        <f t="shared" si="14"/>
        <v>407218.37670999998</v>
      </c>
      <c r="H662" s="3">
        <f t="shared" si="15"/>
        <v>0.65999999998894054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33000</v>
      </c>
      <c r="D666" s="2">
        <f>'PR-RAS'!E673</f>
        <v>0</v>
      </c>
      <c r="E666" s="2">
        <v>0</v>
      </c>
      <c r="F666" s="2">
        <v>0</v>
      </c>
      <c r="G666" s="3">
        <f t="shared" si="14"/>
        <v>21945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30000</v>
      </c>
      <c r="D667" s="2">
        <f>'PR-RAS'!E674</f>
        <v>120271.98</v>
      </c>
      <c r="E667" s="2">
        <v>0</v>
      </c>
      <c r="F667" s="2">
        <v>0</v>
      </c>
      <c r="G667" s="3">
        <f t="shared" si="14"/>
        <v>180182.27735999998</v>
      </c>
      <c r="H667" s="3">
        <f t="shared" si="15"/>
        <v>2.0000000004074536E-2</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15574.49</v>
      </c>
      <c r="D670" s="2">
        <f>'PR-RAS'!E677</f>
        <v>0</v>
      </c>
      <c r="E670" s="2">
        <v>0</v>
      </c>
      <c r="F670" s="2">
        <v>0</v>
      </c>
      <c r="G670" s="3">
        <f t="shared" si="14"/>
        <v>10419.33381</v>
      </c>
      <c r="H670" s="3">
        <f t="shared" si="15"/>
        <v>0.48999999999978172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15550.63</v>
      </c>
      <c r="D731" s="2">
        <f>'PR-RAS'!E738</f>
        <v>31567.360000000001</v>
      </c>
      <c r="E731" s="2">
        <v>0</v>
      </c>
      <c r="F731" s="2">
        <v>0</v>
      </c>
      <c r="G731" s="3">
        <f t="shared" si="14"/>
        <v>57440.305500000002</v>
      </c>
      <c r="H731" s="3">
        <f t="shared" si="15"/>
        <v>0.73000000000138243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8506.7000000000007</v>
      </c>
      <c r="D734" s="2">
        <f>'PR-RAS'!E741</f>
        <v>9306.92</v>
      </c>
      <c r="E734" s="2">
        <v>0</v>
      </c>
      <c r="F734" s="2">
        <v>0</v>
      </c>
      <c r="G734" s="3">
        <f t="shared" si="14"/>
        <v>19879.355820000001</v>
      </c>
      <c r="H734" s="3">
        <f t="shared" si="15"/>
        <v>0.37999999999919964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1523.54</v>
      </c>
      <c r="D750" s="2">
        <f>'PR-RAS'!E757</f>
        <v>635.75</v>
      </c>
      <c r="E750" s="2">
        <v>0</v>
      </c>
      <c r="F750" s="2">
        <v>0</v>
      </c>
      <c r="G750" s="3">
        <f t="shared" si="14"/>
        <v>2093.4849599999998</v>
      </c>
      <c r="H750" s="3">
        <f t="shared" si="15"/>
        <v>0.71000000000003638</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23761.56</v>
      </c>
      <c r="D770" s="2">
        <f>'PR-RAS'!E777</f>
        <v>32933.18</v>
      </c>
      <c r="E770" s="2">
        <v>0</v>
      </c>
      <c r="F770" s="2">
        <v>0</v>
      </c>
      <c r="G770" s="3">
        <f t="shared" si="14"/>
        <v>68923.870479999998</v>
      </c>
      <c r="H770" s="3">
        <f t="shared" si="15"/>
        <v>0.61999999999898137</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13067.78</v>
      </c>
      <c r="D774" s="2">
        <f>'PR-RAS'!E781</f>
        <v>21967.14</v>
      </c>
      <c r="E774" s="2">
        <v>0</v>
      </c>
      <c r="F774" s="2">
        <v>0</v>
      </c>
      <c r="G774" s="3">
        <f t="shared" si="14"/>
        <v>44062.592380000002</v>
      </c>
      <c r="H774" s="3">
        <f t="shared" si="15"/>
        <v>0.35999999999876309</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39206.54</v>
      </c>
      <c r="D836" s="2">
        <f>'PR-RAS'!E843</f>
        <v>15811.03</v>
      </c>
      <c r="E836" s="2">
        <v>0</v>
      </c>
      <c r="F836" s="2">
        <v>0</v>
      </c>
      <c r="G836" s="3">
        <f t="shared" si="14"/>
        <v>59141.881000000001</v>
      </c>
      <c r="H836" s="3">
        <f t="shared" si="15"/>
        <v>0.48999999999978172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20700</v>
      </c>
      <c r="D839" s="2">
        <f>'PR-RAS'!E846</f>
        <v>43786.879999999997</v>
      </c>
      <c r="E839" s="2">
        <v>0</v>
      </c>
      <c r="F839" s="2">
        <v>0</v>
      </c>
      <c r="G839" s="3">
        <f t="shared" si="34"/>
        <v>90733.410879999996</v>
      </c>
      <c r="H839" s="3">
        <f t="shared" si="35"/>
        <v>0.12000000000261934</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11679.7</v>
      </c>
      <c r="D841" s="2">
        <f>'PR-RAS'!E848</f>
        <v>9910.07</v>
      </c>
      <c r="E841" s="2">
        <v>0</v>
      </c>
      <c r="F841" s="2">
        <v>0</v>
      </c>
      <c r="G841" s="3">
        <f t="shared" si="34"/>
        <v>26459.865599999997</v>
      </c>
      <c r="H841" s="3">
        <f t="shared" si="35"/>
        <v>0.36999999999898137</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33838.11</v>
      </c>
      <c r="D843" s="2">
        <f>'PR-RAS'!E850</f>
        <v>51969.86</v>
      </c>
      <c r="E843" s="2">
        <v>0</v>
      </c>
      <c r="F843" s="2">
        <v>0</v>
      </c>
      <c r="G843" s="3">
        <f t="shared" si="34"/>
        <v>116008.93286000002</v>
      </c>
      <c r="H843" s="3">
        <f t="shared" si="35"/>
        <v>0.25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58081.15</v>
      </c>
      <c r="D967" s="2">
        <f>'PR-RAS'!E974</f>
        <v>42845.760000000002</v>
      </c>
      <c r="E967" s="2">
        <v>0</v>
      </c>
      <c r="F967" s="2">
        <v>0</v>
      </c>
      <c r="G967" s="3">
        <f t="shared" si="34"/>
        <v>138884.39922000002</v>
      </c>
      <c r="H967" s="3">
        <f t="shared" si="35"/>
        <v>0.38999999999941792</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22751461.669999998</v>
      </c>
      <c r="D1011" s="7">
        <f>BILANCA!E6</f>
        <v>22849927.479999997</v>
      </c>
      <c r="E1011" s="7">
        <v>0</v>
      </c>
      <c r="F1011" s="7">
        <v>0</v>
      </c>
      <c r="G1011" s="8">
        <f t="shared" ref="G1011:G1306" si="38">B1011/1000*C1011+B1011/500*D1011</f>
        <v>68451.316629999987</v>
      </c>
      <c r="H1011" s="8">
        <f t="shared" si="35"/>
        <v>0.80999999865889549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22261457.27</v>
      </c>
      <c r="D1012" s="2">
        <f>BILANCA!E7</f>
        <v>22662303.189999998</v>
      </c>
      <c r="E1012" s="2">
        <v>0</v>
      </c>
      <c r="F1012" s="2">
        <v>0</v>
      </c>
      <c r="G1012" s="3">
        <f t="shared" si="38"/>
        <v>135172.12729999999</v>
      </c>
      <c r="H1012" s="3">
        <f t="shared" si="35"/>
        <v>0.45999999716877937</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1166273.8799999999</v>
      </c>
      <c r="D1013" s="2">
        <f>BILANCA!E8</f>
        <v>1166273.8799999999</v>
      </c>
      <c r="E1013" s="2">
        <v>0</v>
      </c>
      <c r="F1013" s="2">
        <v>0</v>
      </c>
      <c r="G1013" s="3">
        <f t="shared" si="38"/>
        <v>10496.464919999999</v>
      </c>
      <c r="H1013" s="3">
        <f t="shared" si="35"/>
        <v>0.24000000022351742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1166273.8799999999</v>
      </c>
      <c r="D1014" s="2">
        <f>BILANCA!E9</f>
        <v>1166273.8799999999</v>
      </c>
      <c r="E1014" s="2">
        <v>0</v>
      </c>
      <c r="F1014" s="2">
        <v>0</v>
      </c>
      <c r="G1014" s="3">
        <f t="shared" si="38"/>
        <v>13995.28656</v>
      </c>
      <c r="H1014" s="3">
        <f t="shared" si="35"/>
        <v>0.24000000022351742</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20304554.800000001</v>
      </c>
      <c r="D1017" s="2">
        <f>BILANCA!E12</f>
        <v>20330719.189999998</v>
      </c>
      <c r="E1017" s="2">
        <v>0</v>
      </c>
      <c r="F1017" s="2">
        <v>0</v>
      </c>
      <c r="G1017" s="3">
        <f t="shared" si="38"/>
        <v>426761.95225999999</v>
      </c>
      <c r="H1017" s="3">
        <f t="shared" si="35"/>
        <v>0.38999999687075615</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19965498.199999999</v>
      </c>
      <c r="D1018" s="2">
        <f>BILANCA!E13</f>
        <v>19399474.329999998</v>
      </c>
      <c r="E1018" s="2">
        <v>0</v>
      </c>
      <c r="F1018" s="2">
        <v>0</v>
      </c>
      <c r="G1018" s="3">
        <f t="shared" si="38"/>
        <v>470115.57487999997</v>
      </c>
      <c r="H1018" s="3">
        <f t="shared" si="35"/>
        <v>0.5299999974668026</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235681.57</v>
      </c>
      <c r="D1019" s="2">
        <f>BILANCA!E14</f>
        <v>241181.57</v>
      </c>
      <c r="E1019" s="2">
        <v>0</v>
      </c>
      <c r="F1019" s="2">
        <v>0</v>
      </c>
      <c r="G1019" s="3">
        <f t="shared" si="38"/>
        <v>6462.4023899999993</v>
      </c>
      <c r="H1019" s="3">
        <f t="shared" si="35"/>
        <v>0.85999999998603016</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2401236.54</v>
      </c>
      <c r="D1020" s="2">
        <f>BILANCA!E15</f>
        <v>2401236.54</v>
      </c>
      <c r="E1020" s="2">
        <v>0</v>
      </c>
      <c r="F1020" s="2">
        <v>0</v>
      </c>
      <c r="G1020" s="3">
        <f t="shared" si="38"/>
        <v>72037.0962</v>
      </c>
      <c r="H1020" s="3">
        <f t="shared" si="35"/>
        <v>0.91999999992549419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20374259.68</v>
      </c>
      <c r="D1021" s="2">
        <f>BILANCA!E16</f>
        <v>20374259.68</v>
      </c>
      <c r="E1021" s="2">
        <v>0</v>
      </c>
      <c r="F1021" s="2">
        <v>0</v>
      </c>
      <c r="G1021" s="3">
        <f t="shared" si="38"/>
        <v>672350.56943999999</v>
      </c>
      <c r="H1021" s="3">
        <f t="shared" si="35"/>
        <v>0.64000000059604645</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2575760.9500000002</v>
      </c>
      <c r="D1022" s="2">
        <f>BILANCA!E17</f>
        <v>2575760.9500000002</v>
      </c>
      <c r="E1022" s="2">
        <v>0</v>
      </c>
      <c r="F1022" s="2">
        <v>0</v>
      </c>
      <c r="G1022" s="3">
        <f t="shared" si="38"/>
        <v>92727.39420000001</v>
      </c>
      <c r="H1022" s="3">
        <f t="shared" si="35"/>
        <v>9.999999962747097E-2</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5621440.54</v>
      </c>
      <c r="D1023" s="2">
        <f>BILANCA!E18</f>
        <v>6192964.4100000001</v>
      </c>
      <c r="E1023" s="2">
        <v>0</v>
      </c>
      <c r="F1023" s="2">
        <v>0</v>
      </c>
      <c r="G1023" s="3">
        <f t="shared" si="38"/>
        <v>234095.80167999998</v>
      </c>
      <c r="H1023" s="3">
        <f t="shared" si="35"/>
        <v>0.87000000011175871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207274.87</v>
      </c>
      <c r="D1024" s="2">
        <f>BILANCA!E19</f>
        <v>514368.93</v>
      </c>
      <c r="E1024" s="2">
        <v>0</v>
      </c>
      <c r="F1024" s="2">
        <v>0</v>
      </c>
      <c r="G1024" s="3">
        <f t="shared" si="38"/>
        <v>17304.178220000002</v>
      </c>
      <c r="H1024" s="3">
        <f t="shared" si="35"/>
        <v>0.20000000001164153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128103.47</v>
      </c>
      <c r="D1025" s="2">
        <f>BILANCA!E20</f>
        <v>131750.97</v>
      </c>
      <c r="E1025" s="2">
        <v>0</v>
      </c>
      <c r="F1025" s="2">
        <v>0</v>
      </c>
      <c r="G1025" s="3">
        <f t="shared" si="38"/>
        <v>5874.08115</v>
      </c>
      <c r="H1025" s="3">
        <f t="shared" si="35"/>
        <v>0.5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3793.56</v>
      </c>
      <c r="D1026" s="2">
        <f>BILANCA!E21</f>
        <v>3793.56</v>
      </c>
      <c r="E1026" s="2">
        <v>0</v>
      </c>
      <c r="F1026" s="2">
        <v>0</v>
      </c>
      <c r="G1026" s="3">
        <f t="shared" si="38"/>
        <v>182.09088</v>
      </c>
      <c r="H1026" s="3">
        <f t="shared" si="35"/>
        <v>0.88000000000010914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47488.71</v>
      </c>
      <c r="D1027" s="2">
        <f>BILANCA!E22</f>
        <v>47488.71</v>
      </c>
      <c r="E1027" s="2">
        <v>0</v>
      </c>
      <c r="F1027" s="2">
        <v>0</v>
      </c>
      <c r="G1027" s="3">
        <f t="shared" si="38"/>
        <v>2421.9242100000001</v>
      </c>
      <c r="H1027" s="3">
        <f t="shared" si="35"/>
        <v>0.58000000000174623</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329318.8</v>
      </c>
      <c r="D1031" s="2">
        <f>BILANCA!E26</f>
        <v>331335.69</v>
      </c>
      <c r="E1031" s="2">
        <v>0</v>
      </c>
      <c r="F1031" s="2">
        <v>0</v>
      </c>
      <c r="G1031" s="3">
        <f t="shared" si="38"/>
        <v>20831.79378</v>
      </c>
      <c r="H1031" s="3">
        <f t="shared" si="35"/>
        <v>0.51000000000931323</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301429.67</v>
      </c>
      <c r="D1033" s="2">
        <f>BILANCA!E28</f>
        <v>0</v>
      </c>
      <c r="E1033" s="2">
        <v>0</v>
      </c>
      <c r="F1033" s="2">
        <v>0</v>
      </c>
      <c r="G1033" s="3">
        <f t="shared" si="38"/>
        <v>6932.8824099999993</v>
      </c>
      <c r="H1033" s="3">
        <f t="shared" si="35"/>
        <v>0.33000000001629815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49327.430000000022</v>
      </c>
      <c r="D1034" s="2">
        <f>BILANCA!E29</f>
        <v>284341.46000000002</v>
      </c>
      <c r="E1034" s="2">
        <v>0</v>
      </c>
      <c r="F1034" s="2">
        <v>0</v>
      </c>
      <c r="G1034" s="3">
        <f t="shared" si="38"/>
        <v>14832.248400000002</v>
      </c>
      <c r="H1034" s="3">
        <f t="shared" si="35"/>
        <v>0.89000000004307367</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113142.05</v>
      </c>
      <c r="D1035" s="2">
        <f>BILANCA!E30</f>
        <v>113142.05</v>
      </c>
      <c r="E1035" s="2">
        <v>0</v>
      </c>
      <c r="F1035" s="2">
        <v>0</v>
      </c>
      <c r="G1035" s="3">
        <f t="shared" si="38"/>
        <v>8485.6537500000013</v>
      </c>
      <c r="H1035" s="3">
        <f t="shared" si="35"/>
        <v>0.10000000000582077</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171199.41</v>
      </c>
      <c r="D1037" s="2">
        <f>BILANCA!E32</f>
        <v>171199.41</v>
      </c>
      <c r="E1037" s="2">
        <v>0</v>
      </c>
      <c r="F1037" s="2">
        <v>0</v>
      </c>
      <c r="G1037" s="3">
        <f t="shared" si="38"/>
        <v>13867.15221</v>
      </c>
      <c r="H1037" s="3">
        <f t="shared" si="35"/>
        <v>0.82000000000698492</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235014.03</v>
      </c>
      <c r="D1039" s="2">
        <f>BILANCA!E34</f>
        <v>0</v>
      </c>
      <c r="E1039" s="2">
        <v>0</v>
      </c>
      <c r="F1039" s="2">
        <v>0</v>
      </c>
      <c r="G1039" s="3">
        <f t="shared" si="38"/>
        <v>6815.4068700000007</v>
      </c>
      <c r="H1039" s="3">
        <f t="shared" si="35"/>
        <v>2.9999999998835847E-2</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3168.27</v>
      </c>
      <c r="E1040" s="2">
        <v>0</v>
      </c>
      <c r="F1040" s="2">
        <v>0</v>
      </c>
      <c r="G1040" s="3">
        <f t="shared" si="38"/>
        <v>190.09619999999998</v>
      </c>
      <c r="H1040" s="3">
        <f t="shared" si="35"/>
        <v>0.26999999999998181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3168.27</v>
      </c>
      <c r="D1041" s="2">
        <f>BILANCA!E36</f>
        <v>3168.27</v>
      </c>
      <c r="E1041" s="2">
        <v>0</v>
      </c>
      <c r="F1041" s="2">
        <v>0</v>
      </c>
      <c r="G1041" s="3">
        <f t="shared" si="38"/>
        <v>294.64911000000001</v>
      </c>
      <c r="H1041" s="3">
        <f t="shared" si="35"/>
        <v>0.53999999999996362</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3168.27</v>
      </c>
      <c r="D1045" s="2">
        <f>BILANCA!E40</f>
        <v>0</v>
      </c>
      <c r="E1045" s="2">
        <v>0</v>
      </c>
      <c r="F1045" s="2">
        <v>0</v>
      </c>
      <c r="G1045" s="3">
        <f t="shared" si="38"/>
        <v>110.88945000000001</v>
      </c>
      <c r="H1045" s="3">
        <f t="shared" si="35"/>
        <v>0.26999999999998181</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73495.509999999995</v>
      </c>
      <c r="D1046" s="2">
        <f>BILANCA!E41</f>
        <v>80201.14</v>
      </c>
      <c r="E1046" s="2">
        <v>0</v>
      </c>
      <c r="F1046" s="2">
        <v>0</v>
      </c>
      <c r="G1046" s="3">
        <f t="shared" si="38"/>
        <v>8420.3204399999995</v>
      </c>
      <c r="H1046" s="3">
        <f t="shared" si="35"/>
        <v>0.63000000000465661</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80201.14</v>
      </c>
      <c r="D1047" s="2">
        <f>BILANCA!E42</f>
        <v>80201.14</v>
      </c>
      <c r="E1047" s="2">
        <v>0</v>
      </c>
      <c r="F1047" s="2">
        <v>0</v>
      </c>
      <c r="G1047" s="3">
        <f t="shared" si="38"/>
        <v>8902.32654</v>
      </c>
      <c r="H1047" s="3">
        <f t="shared" si="35"/>
        <v>0.27999999999883585</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6705.63</v>
      </c>
      <c r="D1049" s="2">
        <f>BILANCA!E44</f>
        <v>0</v>
      </c>
      <c r="E1049" s="2">
        <v>0</v>
      </c>
      <c r="F1049" s="2">
        <v>0</v>
      </c>
      <c r="G1049" s="3">
        <f t="shared" si="38"/>
        <v>261.51956999999999</v>
      </c>
      <c r="H1049" s="3">
        <f t="shared" si="35"/>
        <v>0.36999999999989086</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8958.7899999999972</v>
      </c>
      <c r="D1050" s="2">
        <f>BILANCA!E45</f>
        <v>49165.06</v>
      </c>
      <c r="E1050" s="2">
        <v>0</v>
      </c>
      <c r="F1050" s="2">
        <v>0</v>
      </c>
      <c r="G1050" s="3">
        <f t="shared" si="38"/>
        <v>4291.5563999999995</v>
      </c>
      <c r="H1050" s="3">
        <f t="shared" si="35"/>
        <v>0.27000000000043656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25206.27</v>
      </c>
      <c r="D1053" s="2">
        <f>BILANCA!E48</f>
        <v>40206.269999999997</v>
      </c>
      <c r="E1053" s="2">
        <v>0</v>
      </c>
      <c r="F1053" s="2">
        <v>0</v>
      </c>
      <c r="G1053" s="3">
        <f t="shared" si="38"/>
        <v>4541.6088299999992</v>
      </c>
      <c r="H1053" s="3">
        <f t="shared" si="35"/>
        <v>0.53999999999723514</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8958.7900000000009</v>
      </c>
      <c r="D1054" s="2">
        <f>BILANCA!E49</f>
        <v>8958.7900000000009</v>
      </c>
      <c r="E1054" s="2">
        <v>0</v>
      </c>
      <c r="F1054" s="2">
        <v>0</v>
      </c>
      <c r="G1054" s="3">
        <f t="shared" si="38"/>
        <v>1182.5602799999999</v>
      </c>
      <c r="H1054" s="3">
        <f t="shared" si="35"/>
        <v>0.41999999999825377</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25206.27</v>
      </c>
      <c r="D1055" s="2">
        <f>BILANCA!E50</f>
        <v>0</v>
      </c>
      <c r="E1055" s="2">
        <v>0</v>
      </c>
      <c r="F1055" s="2">
        <v>0</v>
      </c>
      <c r="G1055" s="3">
        <f t="shared" si="38"/>
        <v>1134.28215</v>
      </c>
      <c r="H1055" s="3">
        <f t="shared" si="35"/>
        <v>0.27000000000043656</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3875</v>
      </c>
      <c r="E1057" s="2">
        <v>0</v>
      </c>
      <c r="F1057" s="2">
        <v>0</v>
      </c>
      <c r="G1057" s="3">
        <f t="shared" si="38"/>
        <v>364.25</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48751.91</v>
      </c>
      <c r="D1059" s="2">
        <f>BILANCA!E54</f>
        <v>52626.91</v>
      </c>
      <c r="E1059" s="2">
        <v>0</v>
      </c>
      <c r="F1059" s="2">
        <v>0</v>
      </c>
      <c r="G1059" s="3">
        <f t="shared" si="38"/>
        <v>7546.2807700000012</v>
      </c>
      <c r="H1059" s="3">
        <f t="shared" si="35"/>
        <v>0.17999999999301508</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48751.91</v>
      </c>
      <c r="D1060" s="2">
        <f>BILANCA!E55</f>
        <v>48751.91</v>
      </c>
      <c r="E1060" s="2">
        <v>0</v>
      </c>
      <c r="F1060" s="2">
        <v>0</v>
      </c>
      <c r="G1060" s="3">
        <f t="shared" si="38"/>
        <v>7312.7865000000011</v>
      </c>
      <c r="H1060" s="3">
        <f t="shared" si="35"/>
        <v>0.17999999999301508</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790628.59</v>
      </c>
      <c r="D1061" s="2">
        <f>BILANCA!E56</f>
        <v>1161435.1200000001</v>
      </c>
      <c r="E1061" s="2">
        <v>0</v>
      </c>
      <c r="F1061" s="2">
        <v>0</v>
      </c>
      <c r="G1061" s="3">
        <f t="shared" si="38"/>
        <v>158788.44033000001</v>
      </c>
      <c r="H1061" s="3">
        <f t="shared" si="35"/>
        <v>0.530000000144355</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790628.59</v>
      </c>
      <c r="D1062" s="2">
        <f>BILANCA!E57</f>
        <v>1161435.1200000001</v>
      </c>
      <c r="E1062" s="2">
        <v>0</v>
      </c>
      <c r="F1062" s="2">
        <v>0</v>
      </c>
      <c r="G1062" s="3">
        <f t="shared" si="38"/>
        <v>161901.93916000001</v>
      </c>
      <c r="H1062" s="3">
        <f t="shared" si="35"/>
        <v>0.530000000144355</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490004.4</v>
      </c>
      <c r="D1074" s="2">
        <f>BILANCA!E69</f>
        <v>187624.28999999998</v>
      </c>
      <c r="E1074" s="2">
        <v>0</v>
      </c>
      <c r="F1074" s="2">
        <v>0</v>
      </c>
      <c r="G1074" s="3">
        <f t="shared" si="38"/>
        <v>55376.190719999999</v>
      </c>
      <c r="H1074" s="3">
        <f t="shared" si="35"/>
        <v>0.69000000000232831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427983.66000000003</v>
      </c>
      <c r="D1075" s="2">
        <f>BILANCA!E70</f>
        <v>127716.28</v>
      </c>
      <c r="E1075" s="2">
        <v>0</v>
      </c>
      <c r="F1075" s="2">
        <v>0</v>
      </c>
      <c r="G1075" s="3">
        <f t="shared" si="38"/>
        <v>44422.054300000003</v>
      </c>
      <c r="H1075" s="3">
        <f t="shared" si="35"/>
        <v>0.61999999996623956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427983.66000000003</v>
      </c>
      <c r="D1076" s="2">
        <f>BILANCA!E71</f>
        <v>121303.86</v>
      </c>
      <c r="E1076" s="2">
        <v>0</v>
      </c>
      <c r="F1076" s="2">
        <v>0</v>
      </c>
      <c r="G1076" s="3">
        <f t="shared" si="38"/>
        <v>44259.031080000001</v>
      </c>
      <c r="H1076" s="3">
        <f t="shared" si="35"/>
        <v>0.47999999996682163</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427485.96</v>
      </c>
      <c r="D1078" s="2">
        <f>BILANCA!E73</f>
        <v>120806.16</v>
      </c>
      <c r="E1078" s="2">
        <v>0</v>
      </c>
      <c r="F1078" s="2">
        <v>0</v>
      </c>
      <c r="G1078" s="3">
        <f t="shared" si="38"/>
        <v>45498.683040000004</v>
      </c>
      <c r="H1078" s="3">
        <f t="shared" si="35"/>
        <v>0.1999999999825377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497.7</v>
      </c>
      <c r="D1080" s="2">
        <f>BILANCA!E75</f>
        <v>497.7</v>
      </c>
      <c r="E1080" s="2">
        <v>0</v>
      </c>
      <c r="F1080" s="2">
        <v>0</v>
      </c>
      <c r="G1080" s="3">
        <f t="shared" si="38"/>
        <v>104.51700000000002</v>
      </c>
      <c r="H1080" s="3">
        <f t="shared" si="35"/>
        <v>0.60000000000002274</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6412.42</v>
      </c>
      <c r="E1081" s="2">
        <v>0</v>
      </c>
      <c r="F1081" s="2">
        <v>0</v>
      </c>
      <c r="G1081" s="3">
        <f t="shared" si="38"/>
        <v>910.56363999999996</v>
      </c>
      <c r="H1081" s="3">
        <f t="shared" si="35"/>
        <v>0.42000000000007276</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6412.42</v>
      </c>
      <c r="E1082" s="2">
        <v>0</v>
      </c>
      <c r="F1082" s="2">
        <v>0</v>
      </c>
      <c r="G1082" s="3">
        <f t="shared" ref="G1082:G1084" si="39">B1082/1000*C1082+B1082/500*D1082</f>
        <v>923.38847999999996</v>
      </c>
      <c r="H1082" s="3">
        <f t="shared" ref="H1082:H1084" si="40">ABS(C1082-ROUND(C1082,0))+ABS(D1082-ROUND(D1082,0))</f>
        <v>0.42000000000007276</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27354.73</v>
      </c>
      <c r="D1087" s="2">
        <f>BILANCA!E82</f>
        <v>26864.37</v>
      </c>
      <c r="E1087" s="2">
        <v>0</v>
      </c>
      <c r="F1087" s="2">
        <v>0</v>
      </c>
      <c r="G1087" s="3">
        <f t="shared" si="38"/>
        <v>6243.4271900000003</v>
      </c>
      <c r="H1087" s="3">
        <f t="shared" si="35"/>
        <v>0.63999999999941792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648.23</v>
      </c>
      <c r="D1090" s="2">
        <f>BILANCA!E85</f>
        <v>648.23</v>
      </c>
      <c r="E1090" s="2">
        <v>0</v>
      </c>
      <c r="F1090" s="2">
        <v>0</v>
      </c>
      <c r="G1090" s="3">
        <f t="shared" si="38"/>
        <v>155.5752</v>
      </c>
      <c r="H1090" s="3">
        <f t="shared" si="35"/>
        <v>0.46000000000003638</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26706.5</v>
      </c>
      <c r="D1092" s="2">
        <f>BILANCA!E87</f>
        <v>26216.14</v>
      </c>
      <c r="E1092" s="2">
        <v>0</v>
      </c>
      <c r="F1092" s="2">
        <v>0</v>
      </c>
      <c r="G1092" s="3">
        <f t="shared" si="38"/>
        <v>6489.3799600000002</v>
      </c>
      <c r="H1092" s="3">
        <f t="shared" si="35"/>
        <v>0.63999999999941792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11961.78</v>
      </c>
      <c r="D1140" s="2">
        <f>BILANCA!E135</f>
        <v>11961.78</v>
      </c>
      <c r="E1140" s="2">
        <v>0</v>
      </c>
      <c r="F1140" s="2">
        <v>0</v>
      </c>
      <c r="G1140" s="3">
        <f t="shared" si="38"/>
        <v>4665.0942000000005</v>
      </c>
      <c r="H1140" s="3">
        <f t="shared" si="41"/>
        <v>0.43999999999869033</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11961.78</v>
      </c>
      <c r="D1141" s="2">
        <f>BILANCA!E136</f>
        <v>11961.78</v>
      </c>
      <c r="E1141" s="2">
        <v>0</v>
      </c>
      <c r="F1141" s="2">
        <v>0</v>
      </c>
      <c r="G1141" s="3">
        <f t="shared" si="38"/>
        <v>4700.9795400000003</v>
      </c>
      <c r="H1141" s="3">
        <f t="shared" si="41"/>
        <v>0.43999999999869033</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663.61</v>
      </c>
      <c r="D1145" s="2">
        <f>BILANCA!E140</f>
        <v>663.61</v>
      </c>
      <c r="E1145" s="2">
        <v>0</v>
      </c>
      <c r="F1145" s="2">
        <v>0</v>
      </c>
      <c r="G1145" s="3">
        <f t="shared" si="38"/>
        <v>268.76204999999999</v>
      </c>
      <c r="H1145" s="3">
        <f t="shared" si="41"/>
        <v>0.77999999999997272</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11298.17</v>
      </c>
      <c r="D1147" s="2">
        <f>BILANCA!E142</f>
        <v>11298.17</v>
      </c>
      <c r="E1147" s="2">
        <v>0</v>
      </c>
      <c r="F1147" s="2">
        <v>0</v>
      </c>
      <c r="G1147" s="3">
        <f t="shared" si="38"/>
        <v>4643.5478700000003</v>
      </c>
      <c r="H1147" s="3">
        <f t="shared" si="41"/>
        <v>0.34000000000014552</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17836.61</v>
      </c>
      <c r="D1152" s="2">
        <f>BILANCA!E147</f>
        <v>16214.240000000002</v>
      </c>
      <c r="E1152" s="2">
        <v>0</v>
      </c>
      <c r="F1152" s="2">
        <v>0</v>
      </c>
      <c r="G1152" s="3">
        <f t="shared" si="38"/>
        <v>7137.6427800000001</v>
      </c>
      <c r="H1152" s="3">
        <f t="shared" si="41"/>
        <v>0.63000000000101863</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3049.43</v>
      </c>
      <c r="D1153" s="2">
        <f>BILANCA!E148</f>
        <v>2384.4699999999998</v>
      </c>
      <c r="E1153" s="2">
        <v>0</v>
      </c>
      <c r="F1153" s="2">
        <v>0</v>
      </c>
      <c r="G1153" s="3">
        <f t="shared" si="38"/>
        <v>1118.0269099999998</v>
      </c>
      <c r="H1153" s="3">
        <f t="shared" si="41"/>
        <v>0.8999999999996362</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0.03</v>
      </c>
      <c r="E1155" s="2">
        <v>0</v>
      </c>
      <c r="F1155" s="2">
        <v>0</v>
      </c>
      <c r="G1155" s="3">
        <f t="shared" si="38"/>
        <v>8.6999999999999994E-3</v>
      </c>
      <c r="H1155" s="3">
        <f t="shared" si="41"/>
        <v>0.03</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0.03</v>
      </c>
      <c r="E1160" s="2">
        <v>0</v>
      </c>
      <c r="F1160" s="2">
        <v>0</v>
      </c>
      <c r="G1160" s="3">
        <f t="shared" si="38"/>
        <v>8.9999999999999993E-3</v>
      </c>
      <c r="H1160" s="3">
        <f t="shared" si="41"/>
        <v>0.03</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3252.9</v>
      </c>
      <c r="D1164" s="2">
        <f>BILANCA!E159</f>
        <v>3252.9</v>
      </c>
      <c r="E1164" s="2">
        <v>0</v>
      </c>
      <c r="F1164" s="2">
        <v>0</v>
      </c>
      <c r="G1164" s="3">
        <f t="shared" si="38"/>
        <v>1502.8398</v>
      </c>
      <c r="H1164" s="3">
        <f t="shared" si="41"/>
        <v>0.1999999999998181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15675.8</v>
      </c>
      <c r="D1165" s="2">
        <f>BILANCA!E160</f>
        <v>14693.36</v>
      </c>
      <c r="E1165" s="2">
        <v>0</v>
      </c>
      <c r="F1165" s="2">
        <v>0</v>
      </c>
      <c r="G1165" s="3">
        <f t="shared" si="38"/>
        <v>6984.6905999999999</v>
      </c>
      <c r="H1165" s="3">
        <f t="shared" si="41"/>
        <v>0.56000000000130967</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2279.98</v>
      </c>
      <c r="D1168" s="2">
        <f>BILANCA!E163</f>
        <v>2304.98</v>
      </c>
      <c r="E1168" s="2">
        <v>0</v>
      </c>
      <c r="F1168" s="2">
        <v>0</v>
      </c>
      <c r="G1168" s="3">
        <f t="shared" si="38"/>
        <v>1088.6105200000002</v>
      </c>
      <c r="H1168" s="3">
        <f t="shared" si="41"/>
        <v>3.999999999996362E-2</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6421.5</v>
      </c>
      <c r="D1169" s="2">
        <f>BILANCA!E164</f>
        <v>6421.5</v>
      </c>
      <c r="E1169" s="2">
        <v>0</v>
      </c>
      <c r="F1169" s="2">
        <v>0</v>
      </c>
      <c r="G1169" s="3">
        <f t="shared" si="38"/>
        <v>3063.0554999999999</v>
      </c>
      <c r="H1169" s="3">
        <f t="shared" si="41"/>
        <v>1</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4867.6200000000008</v>
      </c>
      <c r="D1176" s="2">
        <f>BILANCA!E171</f>
        <v>4867.6200000000008</v>
      </c>
      <c r="E1176" s="2">
        <v>0</v>
      </c>
      <c r="F1176" s="2">
        <v>0</v>
      </c>
      <c r="G1176" s="3">
        <f t="shared" si="38"/>
        <v>2424.0747600000004</v>
      </c>
      <c r="H1176" s="3">
        <f t="shared" si="41"/>
        <v>0.75999999999839929</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89.6</v>
      </c>
      <c r="D1177" s="2">
        <f>BILANCA!E172</f>
        <v>89.6</v>
      </c>
      <c r="E1177" s="2">
        <v>0</v>
      </c>
      <c r="F1177" s="2">
        <v>0</v>
      </c>
      <c r="G1177" s="3">
        <f t="shared" si="38"/>
        <v>44.889600000000002</v>
      </c>
      <c r="H1177" s="3">
        <f t="shared" si="41"/>
        <v>0.80000000000001137</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4778.0200000000004</v>
      </c>
      <c r="D1178" s="2">
        <f>BILANCA!E173</f>
        <v>4778.0200000000004</v>
      </c>
      <c r="E1178" s="2">
        <v>0</v>
      </c>
      <c r="F1178" s="2">
        <v>0</v>
      </c>
      <c r="G1178" s="3">
        <f t="shared" si="38"/>
        <v>2408.1220800000001</v>
      </c>
      <c r="H1178" s="3">
        <f t="shared" si="41"/>
        <v>4.0000000000873115E-2</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22751461.669999998</v>
      </c>
      <c r="D1180" s="2">
        <f>BILANCA!E176</f>
        <v>22849927.479999997</v>
      </c>
      <c r="E1180" s="2">
        <v>0</v>
      </c>
      <c r="F1180" s="2">
        <v>0</v>
      </c>
      <c r="G1180" s="3">
        <f t="shared" si="38"/>
        <v>11636723.827099999</v>
      </c>
      <c r="H1180" s="3">
        <f t="shared" si="41"/>
        <v>0.80999999865889549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297658.59000000003</v>
      </c>
      <c r="D1181" s="2">
        <f>BILANCA!E177</f>
        <v>293661.72000000003</v>
      </c>
      <c r="E1181" s="2">
        <v>0</v>
      </c>
      <c r="F1181" s="2">
        <v>0</v>
      </c>
      <c r="G1181" s="3">
        <f t="shared" si="38"/>
        <v>151331.92713000003</v>
      </c>
      <c r="H1181" s="3">
        <f t="shared" si="41"/>
        <v>0.68999999994412065</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144253.51</v>
      </c>
      <c r="D1182" s="2">
        <f>BILANCA!E178</f>
        <v>218584.79</v>
      </c>
      <c r="E1182" s="2">
        <v>0</v>
      </c>
      <c r="F1182" s="2">
        <v>0</v>
      </c>
      <c r="G1182" s="3">
        <f t="shared" si="38"/>
        <v>100004.77148</v>
      </c>
      <c r="H1182" s="3">
        <f t="shared" si="41"/>
        <v>0.6999999999825377</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30029.23</v>
      </c>
      <c r="D1183" s="2">
        <f>BILANCA!E179</f>
        <v>33448.370000000003</v>
      </c>
      <c r="E1183" s="2">
        <v>0</v>
      </c>
      <c r="F1183" s="2">
        <v>0</v>
      </c>
      <c r="G1183" s="3">
        <f t="shared" si="38"/>
        <v>16768.19281</v>
      </c>
      <c r="H1183" s="3">
        <f t="shared" si="41"/>
        <v>0.60000000000218279</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24914.94</v>
      </c>
      <c r="D1184" s="2">
        <f>BILANCA!E180</f>
        <v>66754.25</v>
      </c>
      <c r="E1184" s="2">
        <v>0</v>
      </c>
      <c r="F1184" s="2">
        <v>0</v>
      </c>
      <c r="G1184" s="3">
        <f t="shared" si="38"/>
        <v>27565.67856</v>
      </c>
      <c r="H1184" s="3">
        <f t="shared" si="41"/>
        <v>0.31000000000130967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8.8000000000000007</v>
      </c>
      <c r="D1185" s="2">
        <f>BILANCA!E181</f>
        <v>4381.16</v>
      </c>
      <c r="E1185" s="2">
        <v>0</v>
      </c>
      <c r="F1185" s="2">
        <v>0</v>
      </c>
      <c r="G1185" s="3">
        <f t="shared" si="38"/>
        <v>1534.9459999999999</v>
      </c>
      <c r="H1185" s="3">
        <f t="shared" si="41"/>
        <v>0.35999999999985377</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8.8000000000000007</v>
      </c>
      <c r="D1188" s="2">
        <f>BILANCA!E184</f>
        <v>4381.16</v>
      </c>
      <c r="E1188" s="2">
        <v>0</v>
      </c>
      <c r="F1188" s="2">
        <v>0</v>
      </c>
      <c r="G1188" s="3">
        <f t="shared" si="38"/>
        <v>1561.2593599999998</v>
      </c>
      <c r="H1188" s="3">
        <f t="shared" si="41"/>
        <v>0.35999999999985377</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1470.48</v>
      </c>
      <c r="D1189" s="2">
        <f>BILANCA!E185</f>
        <v>78.38</v>
      </c>
      <c r="E1189" s="2">
        <v>0</v>
      </c>
      <c r="F1189" s="2">
        <v>0</v>
      </c>
      <c r="G1189" s="3">
        <f t="shared" si="38"/>
        <v>291.27596</v>
      </c>
      <c r="H1189" s="3">
        <f t="shared" si="41"/>
        <v>0.86000000000001364</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1183.53</v>
      </c>
      <c r="E1190" s="2">
        <v>0</v>
      </c>
      <c r="F1190" s="2">
        <v>0</v>
      </c>
      <c r="G1190" s="3">
        <f>B1190/1000*C1190+B1190/500*D1190</f>
        <v>426.07079999999996</v>
      </c>
      <c r="H1190" s="3">
        <f>ABS(C1190-ROUND(C1190,0))+ABS(D1190-ROUND(D1190,0))</f>
        <v>0.47000000000002728</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1183.53</v>
      </c>
      <c r="E1193" s="2">
        <v>0</v>
      </c>
      <c r="F1193" s="2">
        <v>0</v>
      </c>
      <c r="G1193" s="3">
        <f t="shared" si="42"/>
        <v>433.17197999999996</v>
      </c>
      <c r="H1193" s="3">
        <f t="shared" si="43"/>
        <v>0.47000000000002728</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2472.16</v>
      </c>
      <c r="D1198" s="2">
        <f>BILANCA!E194</f>
        <v>4385.6000000000004</v>
      </c>
      <c r="E1198" s="2">
        <v>0</v>
      </c>
      <c r="F1198" s="2">
        <v>0</v>
      </c>
      <c r="G1198" s="3">
        <f t="shared" si="38"/>
        <v>2113.7516800000003</v>
      </c>
      <c r="H1198" s="3">
        <f t="shared" si="41"/>
        <v>0.55999999999949068</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85357.9</v>
      </c>
      <c r="D1200" s="2">
        <f>BILANCA!E196</f>
        <v>108353.5</v>
      </c>
      <c r="E1200" s="2">
        <v>0</v>
      </c>
      <c r="F1200" s="2">
        <v>0</v>
      </c>
      <c r="G1200" s="3">
        <f t="shared" si="38"/>
        <v>57392.330999999998</v>
      </c>
      <c r="H1200" s="3">
        <f t="shared" si="41"/>
        <v>0.60000000000582077</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96277.57</v>
      </c>
      <c r="D1201" s="2">
        <f>BILANCA!E197</f>
        <v>52633.18</v>
      </c>
      <c r="E1201" s="2">
        <v>0</v>
      </c>
      <c r="F1201" s="2">
        <v>0</v>
      </c>
      <c r="G1201" s="3">
        <f t="shared" si="38"/>
        <v>38494.890630000002</v>
      </c>
      <c r="H1201" s="3">
        <f t="shared" si="41"/>
        <v>0.60999999999330612</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96277.57</v>
      </c>
      <c r="D1203" s="2">
        <f>BILANCA!E199</f>
        <v>52606.18</v>
      </c>
      <c r="E1203" s="2">
        <v>0</v>
      </c>
      <c r="F1203" s="2">
        <v>0</v>
      </c>
      <c r="G1203" s="3">
        <f t="shared" si="44"/>
        <v>38887.556490000003</v>
      </c>
      <c r="H1203" s="3">
        <f t="shared" si="45"/>
        <v>0.60999999999330612</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27</v>
      </c>
      <c r="E1206" s="2">
        <v>0</v>
      </c>
      <c r="F1206" s="2">
        <v>0</v>
      </c>
      <c r="G1206" s="3">
        <f t="shared" si="44"/>
        <v>10.584</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57127.51</v>
      </c>
      <c r="D1223" s="2">
        <f>BILANCA!E219</f>
        <v>14281.75</v>
      </c>
      <c r="E1223" s="2">
        <v>0</v>
      </c>
      <c r="F1223" s="2">
        <v>0</v>
      </c>
      <c r="G1223" s="3">
        <f t="shared" si="38"/>
        <v>18252.185129999998</v>
      </c>
      <c r="H1223" s="3">
        <f t="shared" si="41"/>
        <v>0.73999999999796273</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57127.51</v>
      </c>
      <c r="D1224" s="2">
        <f>BILANCA!E220</f>
        <v>14281.75</v>
      </c>
      <c r="E1224" s="2">
        <v>0</v>
      </c>
      <c r="F1224" s="2">
        <v>0</v>
      </c>
      <c r="G1224" s="3">
        <f t="shared" si="38"/>
        <v>18337.87614</v>
      </c>
      <c r="H1224" s="3">
        <f t="shared" si="41"/>
        <v>0.73999999999796273</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57127.51</v>
      </c>
      <c r="D1225" s="2">
        <f>BILANCA!E221</f>
        <v>14281.75</v>
      </c>
      <c r="E1225" s="2">
        <v>0</v>
      </c>
      <c r="F1225" s="2">
        <v>0</v>
      </c>
      <c r="G1225" s="3">
        <f t="shared" si="38"/>
        <v>18423.567150000003</v>
      </c>
      <c r="H1225" s="3">
        <f t="shared" si="41"/>
        <v>0.73999999999796273</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8162</v>
      </c>
      <c r="E1251" s="2">
        <v>0</v>
      </c>
      <c r="F1251" s="2">
        <v>0</v>
      </c>
      <c r="G1251" s="3">
        <f>B1251/1000*C1251+B1251/500*D1251</f>
        <v>3934.0839999999998</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22453803.079999998</v>
      </c>
      <c r="D1255" s="2">
        <f>BILANCA!E251</f>
        <v>22556265.759999998</v>
      </c>
      <c r="E1255" s="2">
        <v>0</v>
      </c>
      <c r="F1255" s="2">
        <v>0</v>
      </c>
      <c r="G1255" s="3">
        <f t="shared" si="38"/>
        <v>16553751.976999998</v>
      </c>
      <c r="H1255" s="3">
        <f t="shared" si="41"/>
        <v>0.32000000029802322</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22233120.079999998</v>
      </c>
      <c r="D1256" s="2">
        <f>BILANCA!E252</f>
        <v>22671840.469999999</v>
      </c>
      <c r="E1256" s="2">
        <v>0</v>
      </c>
      <c r="F1256" s="2">
        <v>0</v>
      </c>
      <c r="G1256" s="3">
        <f t="shared" si="38"/>
        <v>16623893.050919998</v>
      </c>
      <c r="H1256" s="3">
        <f t="shared" si="41"/>
        <v>0.54999999701976776</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22405310.699999999</v>
      </c>
      <c r="D1257" s="2">
        <f>BILANCA!E253</f>
        <v>22844031.09</v>
      </c>
      <c r="E1257" s="2">
        <v>0</v>
      </c>
      <c r="F1257" s="2">
        <v>0</v>
      </c>
      <c r="G1257" s="3">
        <f t="shared" si="38"/>
        <v>16819063.101360001</v>
      </c>
      <c r="H1257" s="3">
        <f t="shared" si="41"/>
        <v>0.39000000059604645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172190.62</v>
      </c>
      <c r="D1258" s="2">
        <f>BILANCA!E254</f>
        <v>172190.62</v>
      </c>
      <c r="E1258" s="2">
        <v>0</v>
      </c>
      <c r="F1258" s="2">
        <v>0</v>
      </c>
      <c r="G1258" s="3">
        <f t="shared" si="38"/>
        <v>128109.82127999999</v>
      </c>
      <c r="H1258" s="3">
        <f t="shared" si="41"/>
        <v>0.76000000000931323</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214187.53</v>
      </c>
      <c r="D1259" s="2">
        <f>BILANCA!E255</f>
        <v>-125054.18</v>
      </c>
      <c r="E1259" s="2">
        <v>0</v>
      </c>
      <c r="F1259" s="2">
        <v>0</v>
      </c>
      <c r="G1259" s="3">
        <f t="shared" si="38"/>
        <v>-8944.2866700000013</v>
      </c>
      <c r="H1259" s="3">
        <f t="shared" si="41"/>
        <v>0.64999999999417923</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214187.53</v>
      </c>
      <c r="D1260" s="2">
        <f>BILANCA!E256</f>
        <v>0</v>
      </c>
      <c r="E1260" s="2">
        <v>0</v>
      </c>
      <c r="F1260" s="2">
        <v>0</v>
      </c>
      <c r="G1260" s="3">
        <f t="shared" si="38"/>
        <v>53546.8825</v>
      </c>
      <c r="H1260" s="3">
        <f t="shared" si="41"/>
        <v>0.47000000000116415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214187.53</v>
      </c>
      <c r="D1261" s="2">
        <f>BILANCA!E257</f>
        <v>0</v>
      </c>
      <c r="E1261" s="2">
        <v>0</v>
      </c>
      <c r="F1261" s="2">
        <v>0</v>
      </c>
      <c r="G1261" s="3">
        <f t="shared" si="38"/>
        <v>53761.070030000003</v>
      </c>
      <c r="H1261" s="3">
        <f t="shared" si="41"/>
        <v>0.47000000000116415</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125054.18</v>
      </c>
      <c r="E1264" s="2">
        <v>0</v>
      </c>
      <c r="F1264" s="2">
        <v>0</v>
      </c>
      <c r="G1264" s="3">
        <f t="shared" si="38"/>
        <v>63527.523439999997</v>
      </c>
      <c r="H1264" s="3">
        <f t="shared" si="41"/>
        <v>0.17999999999301508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125054.18</v>
      </c>
      <c r="E1265" s="2">
        <v>0</v>
      </c>
      <c r="F1265" s="2">
        <v>0</v>
      </c>
      <c r="G1265" s="3">
        <f t="shared" si="38"/>
        <v>63777.631799999996</v>
      </c>
      <c r="H1265" s="3">
        <f t="shared" si="41"/>
        <v>0.17999999999301508</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4827.2299999999996</v>
      </c>
      <c r="D1278" s="2">
        <f>BILANCA!E274</f>
        <v>7811.23</v>
      </c>
      <c r="E1278" s="2">
        <v>0</v>
      </c>
      <c r="F1278" s="2">
        <v>0</v>
      </c>
      <c r="G1278" s="3">
        <f t="shared" si="38"/>
        <v>5480.51692</v>
      </c>
      <c r="H1278" s="3">
        <f t="shared" si="41"/>
        <v>0.45999999999912689</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2384.4699999999998</v>
      </c>
      <c r="E1279" s="2">
        <v>0</v>
      </c>
      <c r="F1279" s="2">
        <v>0</v>
      </c>
      <c r="G1279" s="3">
        <f t="shared" ref="G1279:G1294" si="48">B1279/1000*C1279+B1279/500*D1279</f>
        <v>1282.8448599999999</v>
      </c>
      <c r="H1279" s="3">
        <f t="shared" ref="H1279:H1294" si="49">ABS(C1279-ROUND(C1279,0))+ABS(D1279-ROUND(D1279,0))</f>
        <v>0.46999999999979991</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4827.2299999999996</v>
      </c>
      <c r="D1281" s="2">
        <f>BILANCA!E277</f>
        <v>0</v>
      </c>
      <c r="E1281" s="2">
        <v>0</v>
      </c>
      <c r="F1281" s="2">
        <v>0</v>
      </c>
      <c r="G1281" s="3">
        <f t="shared" si="48"/>
        <v>1308.1793299999999</v>
      </c>
      <c r="H1281" s="3">
        <f t="shared" si="49"/>
        <v>0.22999999999956344</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4827.2299999999996</v>
      </c>
      <c r="D1285" s="2">
        <f>BILANCA!E281</f>
        <v>0</v>
      </c>
      <c r="E1285" s="2">
        <v>0</v>
      </c>
      <c r="F1285" s="2">
        <v>0</v>
      </c>
      <c r="G1285" s="3">
        <f t="shared" si="48"/>
        <v>1327.4882499999999</v>
      </c>
      <c r="H1285" s="3">
        <f t="shared" si="49"/>
        <v>0.22999999999956344</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3252.9</v>
      </c>
      <c r="E1290" s="2">
        <v>0</v>
      </c>
      <c r="F1290" s="2">
        <v>0</v>
      </c>
      <c r="G1290" s="3">
        <f t="shared" si="48"/>
        <v>1821.6240000000003</v>
      </c>
      <c r="H1290" s="3">
        <f t="shared" si="49"/>
        <v>9.9999999999909051E-2</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118.88</v>
      </c>
      <c r="E1291" s="2">
        <v>0</v>
      </c>
      <c r="F1291" s="2">
        <v>0</v>
      </c>
      <c r="G1291" s="3">
        <f t="shared" si="48"/>
        <v>66.810560000000009</v>
      </c>
      <c r="H1291" s="3">
        <f t="shared" si="49"/>
        <v>0.12000000000000455</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2054.98</v>
      </c>
      <c r="E1294" s="2">
        <v>0</v>
      </c>
      <c r="F1294" s="2">
        <v>0</v>
      </c>
      <c r="G1294" s="3">
        <f t="shared" si="48"/>
        <v>1167.2286399999998</v>
      </c>
      <c r="H1294" s="3">
        <f t="shared" si="49"/>
        <v>1.999999999998181E-2</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1668.24</v>
      </c>
      <c r="D1295" s="2">
        <f>BILANCA!E291</f>
        <v>1668.24</v>
      </c>
      <c r="E1295" s="2">
        <v>0</v>
      </c>
      <c r="F1295" s="2">
        <v>0</v>
      </c>
      <c r="G1295" s="3">
        <f t="shared" si="38"/>
        <v>1426.3451999999997</v>
      </c>
      <c r="H1295" s="3">
        <f t="shared" si="41"/>
        <v>0.48000000000001819</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1668.24</v>
      </c>
      <c r="D1297" s="2">
        <f>BILANCA!E293</f>
        <v>1668.24</v>
      </c>
      <c r="E1297" s="2">
        <v>0</v>
      </c>
      <c r="F1297" s="2">
        <v>0</v>
      </c>
      <c r="G1297" s="3">
        <f t="shared" si="50"/>
        <v>1436.35464</v>
      </c>
      <c r="H1297" s="3">
        <f t="shared" si="51"/>
        <v>0.48000000000001819</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24258.11</v>
      </c>
      <c r="D1306" s="2">
        <f>BILANCA!E303</f>
        <v>22635.74</v>
      </c>
      <c r="E1306" s="2">
        <v>0</v>
      </c>
      <c r="F1306" s="2">
        <v>0</v>
      </c>
      <c r="G1306" s="3">
        <f t="shared" si="38"/>
        <v>20580.75864</v>
      </c>
      <c r="H1306" s="3">
        <f t="shared" si="41"/>
        <v>0.36999999999898137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15050.48</v>
      </c>
      <c r="D1311" s="2">
        <f>BILANCA!E308</f>
        <v>26216.14</v>
      </c>
      <c r="E1311" s="2">
        <v>0</v>
      </c>
      <c r="F1311" s="2">
        <v>0</v>
      </c>
      <c r="G1311" s="3">
        <f t="shared" si="52"/>
        <v>20312.31076</v>
      </c>
      <c r="H1311" s="3">
        <f t="shared" si="41"/>
        <v>0.61999999999898137</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11182.49</v>
      </c>
      <c r="D1312" s="2">
        <f>BILANCA!E309</f>
        <v>0</v>
      </c>
      <c r="E1312" s="2">
        <v>0</v>
      </c>
      <c r="F1312" s="2">
        <v>0</v>
      </c>
      <c r="G1312" s="3">
        <f t="shared" si="52"/>
        <v>3377.1119799999997</v>
      </c>
      <c r="H1312" s="3">
        <f t="shared" si="41"/>
        <v>0.48999999999978172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473.53</v>
      </c>
      <c r="D1314" s="2">
        <f>BILANCA!E311</f>
        <v>0</v>
      </c>
      <c r="E1314" s="2">
        <v>0</v>
      </c>
      <c r="F1314" s="2">
        <v>0</v>
      </c>
      <c r="G1314" s="3">
        <f t="shared" si="52"/>
        <v>143.95311999999998</v>
      </c>
      <c r="H1314" s="3">
        <f t="shared" si="41"/>
        <v>0.47000000000002728</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144253.51</v>
      </c>
      <c r="D1340" s="2">
        <f>BILANCA!E337</f>
        <v>218584.79</v>
      </c>
      <c r="E1340" s="2">
        <v>0</v>
      </c>
      <c r="F1340" s="2">
        <v>0</v>
      </c>
      <c r="G1340" s="3">
        <f t="shared" si="52"/>
        <v>191869.61970000001</v>
      </c>
      <c r="H1340" s="3">
        <f t="shared" si="41"/>
        <v>0.6999999999825377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96277.57</v>
      </c>
      <c r="D1342" s="2">
        <f>BILANCA!E339</f>
        <v>52633.18</v>
      </c>
      <c r="E1342" s="2">
        <v>0</v>
      </c>
      <c r="F1342" s="2">
        <v>0</v>
      </c>
      <c r="G1342" s="3">
        <f t="shared" si="52"/>
        <v>66912.584760000012</v>
      </c>
      <c r="H1342" s="3">
        <f t="shared" si="41"/>
        <v>0.60999999999330612</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57127.51</v>
      </c>
      <c r="D1346" s="2">
        <f>BILANCA!E343</f>
        <v>14281.75</v>
      </c>
      <c r="E1346" s="2">
        <v>0</v>
      </c>
      <c r="F1346" s="2">
        <v>0</v>
      </c>
      <c r="G1346" s="3">
        <f t="shared" si="52"/>
        <v>28792.179360000002</v>
      </c>
      <c r="H1346" s="3">
        <f t="shared" si="41"/>
        <v>0.73999999999796273</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8162</v>
      </c>
      <c r="E1368" s="2">
        <v>0</v>
      </c>
      <c r="F1368" s="2">
        <v>0</v>
      </c>
      <c r="G1368" s="3">
        <f t="shared" si="57"/>
        <v>5843.9920000000002</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799457.77</v>
      </c>
      <c r="D1401" s="7">
        <f>'RAS-funkcijski'!E5</f>
        <v>698410.4</v>
      </c>
      <c r="E1401" s="7">
        <v>0</v>
      </c>
      <c r="F1401" s="7">
        <v>0</v>
      </c>
      <c r="G1401" s="8">
        <f t="shared" si="52"/>
        <v>2196.2785699999999</v>
      </c>
      <c r="H1401" s="8">
        <f t="shared" si="41"/>
        <v>0.63000000000465661</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799457.77</v>
      </c>
      <c r="D1402" s="2">
        <f>'RAS-funkcijski'!E6</f>
        <v>698410.4</v>
      </c>
      <c r="E1402" s="2">
        <v>0</v>
      </c>
      <c r="F1402" s="2">
        <v>0</v>
      </c>
      <c r="G1402" s="3">
        <f t="shared" si="52"/>
        <v>4392.5571399999999</v>
      </c>
      <c r="H1402" s="3">
        <f t="shared" si="41"/>
        <v>0.63000000000465661</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799457.77</v>
      </c>
      <c r="D1403" s="2">
        <f>'RAS-funkcijski'!E7</f>
        <v>698410.4</v>
      </c>
      <c r="E1403" s="2">
        <v>0</v>
      </c>
      <c r="F1403" s="2">
        <v>0</v>
      </c>
      <c r="G1403" s="3">
        <f t="shared" si="52"/>
        <v>6588.8357100000003</v>
      </c>
      <c r="H1403" s="3">
        <f t="shared" si="41"/>
        <v>0.63000000000465661</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703356.3600000001</v>
      </c>
      <c r="D1431" s="2">
        <f>'RAS-funkcijski'!E35</f>
        <v>199241.81999999998</v>
      </c>
      <c r="E1431" s="2">
        <v>0</v>
      </c>
      <c r="F1431" s="2">
        <v>0</v>
      </c>
      <c r="G1431" s="3">
        <f t="shared" si="52"/>
        <v>34157.040000000001</v>
      </c>
      <c r="H1431" s="3">
        <f t="shared" si="41"/>
        <v>0.54000000012456439</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23761.56</v>
      </c>
      <c r="D1435" s="2">
        <f>'RAS-funkcijski'!E39</f>
        <v>49144.52</v>
      </c>
      <c r="E1435" s="2">
        <v>0</v>
      </c>
      <c r="F1435" s="2">
        <v>0</v>
      </c>
      <c r="G1435" s="3">
        <f t="shared" si="52"/>
        <v>4271.7709999999997</v>
      </c>
      <c r="H1435" s="3">
        <f t="shared" si="41"/>
        <v>0.92000000000189175</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23761.56</v>
      </c>
      <c r="D1436" s="2">
        <f>'RAS-funkcijski'!E40</f>
        <v>49144.52</v>
      </c>
      <c r="E1436" s="2">
        <v>0</v>
      </c>
      <c r="F1436" s="2">
        <v>0</v>
      </c>
      <c r="G1436" s="3">
        <f t="shared" si="52"/>
        <v>4393.8215999999993</v>
      </c>
      <c r="H1436" s="3">
        <f t="shared" si="41"/>
        <v>0.92000000000189175</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679594.8</v>
      </c>
      <c r="D1450" s="2">
        <f>'RAS-funkcijski'!E54</f>
        <v>150097.29999999999</v>
      </c>
      <c r="E1450" s="2">
        <v>0</v>
      </c>
      <c r="F1450" s="2">
        <v>0</v>
      </c>
      <c r="G1450" s="3">
        <f t="shared" si="52"/>
        <v>48989.47</v>
      </c>
      <c r="H1450" s="3">
        <f t="shared" si="63"/>
        <v>0.49999999994179234</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679594.8</v>
      </c>
      <c r="D1451" s="2">
        <f>'RAS-funkcijski'!E55</f>
        <v>150097.29999999999</v>
      </c>
      <c r="E1451" s="2">
        <v>0</v>
      </c>
      <c r="F1451" s="2">
        <v>0</v>
      </c>
      <c r="G1451" s="3">
        <f t="shared" si="52"/>
        <v>49969.259399999995</v>
      </c>
      <c r="H1451" s="3">
        <f t="shared" si="63"/>
        <v>0.49999999994179234</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41559.81</v>
      </c>
      <c r="D1471" s="2">
        <f>'RAS-funkcijski'!E75</f>
        <v>58277.94</v>
      </c>
      <c r="E1471" s="2">
        <v>0</v>
      </c>
      <c r="F1471" s="2">
        <v>0</v>
      </c>
      <c r="G1471" s="3">
        <f t="shared" si="52"/>
        <v>11226.213989999998</v>
      </c>
      <c r="H1471" s="3">
        <f t="shared" si="63"/>
        <v>0.25</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12918.25</v>
      </c>
      <c r="D1472" s="2">
        <f>'RAS-funkcijski'!E76</f>
        <v>0</v>
      </c>
      <c r="E1472" s="2">
        <v>0</v>
      </c>
      <c r="F1472" s="2">
        <v>0</v>
      </c>
      <c r="G1472" s="3">
        <f t="shared" si="52"/>
        <v>930.11399999999992</v>
      </c>
      <c r="H1472" s="3">
        <f t="shared" si="63"/>
        <v>0.25</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28641.56</v>
      </c>
      <c r="D1473" s="2">
        <f>'RAS-funkcijski'!E77</f>
        <v>0</v>
      </c>
      <c r="E1473" s="2">
        <v>0</v>
      </c>
      <c r="F1473" s="2">
        <v>0</v>
      </c>
      <c r="G1473" s="3">
        <f t="shared" si="52"/>
        <v>2090.8338800000001</v>
      </c>
      <c r="H1473" s="3">
        <f t="shared" si="63"/>
        <v>0.43999999999869033</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58277.94</v>
      </c>
      <c r="E1477" s="2">
        <v>0</v>
      </c>
      <c r="F1477" s="2">
        <v>0</v>
      </c>
      <c r="G1477" s="3">
        <f t="shared" si="52"/>
        <v>8974.8027600000005</v>
      </c>
      <c r="H1477" s="3">
        <f t="shared" si="63"/>
        <v>5.9999999997671694E-2</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292079.53000000003</v>
      </c>
      <c r="D1478" s="2">
        <f>'RAS-funkcijski'!E82</f>
        <v>83175.839999999997</v>
      </c>
      <c r="E1478" s="2">
        <v>0</v>
      </c>
      <c r="F1478" s="2">
        <v>0</v>
      </c>
      <c r="G1478" s="3">
        <f t="shared" si="52"/>
        <v>35757.634380000003</v>
      </c>
      <c r="H1478" s="3">
        <f t="shared" si="63"/>
        <v>0.62999999997555278</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213442.69</v>
      </c>
      <c r="D1480" s="2">
        <f>'RAS-funkcijski'!E84</f>
        <v>0</v>
      </c>
      <c r="E1480" s="2">
        <v>0</v>
      </c>
      <c r="F1480" s="2">
        <v>0</v>
      </c>
      <c r="G1480" s="3">
        <f t="shared" si="52"/>
        <v>17075.415199999999</v>
      </c>
      <c r="H1480" s="3">
        <f t="shared" si="63"/>
        <v>0.30999999999767169</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78636.84</v>
      </c>
      <c r="D1482" s="2">
        <f>'RAS-funkcijski'!E86</f>
        <v>0</v>
      </c>
      <c r="E1482" s="2">
        <v>0</v>
      </c>
      <c r="F1482" s="2">
        <v>0</v>
      </c>
      <c r="G1482" s="3">
        <f t="shared" si="52"/>
        <v>6448.2208799999999</v>
      </c>
      <c r="H1482" s="3">
        <f t="shared" si="63"/>
        <v>0.16000000000349246</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83175.839999999997</v>
      </c>
      <c r="E1484" s="2">
        <v>0</v>
      </c>
      <c r="F1484" s="2">
        <v>0</v>
      </c>
      <c r="G1484" s="3">
        <f t="shared" si="52"/>
        <v>13973.54112</v>
      </c>
      <c r="H1484" s="3">
        <f t="shared" si="63"/>
        <v>0.16000000000349246</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900</v>
      </c>
      <c r="E1485" s="2">
        <v>0</v>
      </c>
      <c r="F1485" s="2">
        <v>0</v>
      </c>
      <c r="G1485" s="3">
        <f t="shared" si="52"/>
        <v>153</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900</v>
      </c>
      <c r="E1502" s="2">
        <v>0</v>
      </c>
      <c r="F1502" s="2">
        <v>0</v>
      </c>
      <c r="G1502" s="3">
        <f t="shared" si="52"/>
        <v>183.6</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79952.599999999991</v>
      </c>
      <c r="D1503" s="2">
        <f>'RAS-funkcijski'!E107</f>
        <v>207303.48</v>
      </c>
      <c r="E1503" s="2">
        <v>0</v>
      </c>
      <c r="F1503" s="2">
        <v>0</v>
      </c>
      <c r="G1503" s="3">
        <f t="shared" si="52"/>
        <v>50939.634680000003</v>
      </c>
      <c r="H1503" s="3">
        <f t="shared" si="63"/>
        <v>0.88000000001920853</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34500</v>
      </c>
      <c r="D1504" s="2">
        <f>'RAS-funkcijski'!E108</f>
        <v>0</v>
      </c>
      <c r="E1504" s="2">
        <v>0</v>
      </c>
      <c r="F1504" s="2">
        <v>0</v>
      </c>
      <c r="G1504" s="3">
        <f t="shared" si="52"/>
        <v>3588</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12000</v>
      </c>
      <c r="D1505" s="2">
        <f>'RAS-funkcijski'!E109</f>
        <v>0</v>
      </c>
      <c r="E1505" s="2">
        <v>0</v>
      </c>
      <c r="F1505" s="2">
        <v>0</v>
      </c>
      <c r="G1505" s="3">
        <f t="shared" si="52"/>
        <v>1260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8335.59</v>
      </c>
      <c r="D1507" s="2">
        <f>'RAS-funkcijski'!E111</f>
        <v>207303.48</v>
      </c>
      <c r="E1507" s="2">
        <v>0</v>
      </c>
      <c r="F1507" s="2">
        <v>0</v>
      </c>
      <c r="G1507" s="3">
        <f t="shared" si="52"/>
        <v>45254.852850000003</v>
      </c>
      <c r="H1507" s="3">
        <f t="shared" si="63"/>
        <v>0.89000000001033186</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25117.01</v>
      </c>
      <c r="D1509" s="2">
        <f>'RAS-funkcijski'!E113</f>
        <v>0</v>
      </c>
      <c r="E1509" s="2">
        <v>0</v>
      </c>
      <c r="F1509" s="2">
        <v>0</v>
      </c>
      <c r="G1509" s="3">
        <f t="shared" si="52"/>
        <v>2737.7540899999999</v>
      </c>
      <c r="H1509" s="3">
        <f t="shared" si="63"/>
        <v>9.9999999983992893E-3</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43041.97</v>
      </c>
      <c r="D1510" s="2">
        <f>'RAS-funkcijski'!E114</f>
        <v>34104.129999999997</v>
      </c>
      <c r="E1510" s="2">
        <v>0</v>
      </c>
      <c r="F1510" s="2">
        <v>0</v>
      </c>
      <c r="G1510" s="3">
        <f t="shared" si="52"/>
        <v>12237.525300000001</v>
      </c>
      <c r="H1510" s="3">
        <f t="shared" si="63"/>
        <v>0.1599999999962165</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16753.7</v>
      </c>
      <c r="D1511" s="2">
        <f>'RAS-funkcijski'!E115</f>
        <v>0</v>
      </c>
      <c r="E1511" s="2">
        <v>0</v>
      </c>
      <c r="F1511" s="2">
        <v>0</v>
      </c>
      <c r="G1511" s="3">
        <f t="shared" si="52"/>
        <v>1859.6607000000001</v>
      </c>
      <c r="H1511" s="3">
        <f t="shared" si="63"/>
        <v>0.2999999999992724</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12975</v>
      </c>
      <c r="D1512" s="2">
        <f>'RAS-funkcijski'!E116</f>
        <v>0</v>
      </c>
      <c r="E1512" s="2">
        <v>0</v>
      </c>
      <c r="F1512" s="2">
        <v>0</v>
      </c>
      <c r="G1512" s="3">
        <f t="shared" si="52"/>
        <v>1453.2</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3778.7</v>
      </c>
      <c r="D1513" s="2">
        <f>'RAS-funkcijski'!E117</f>
        <v>0</v>
      </c>
      <c r="E1513" s="2">
        <v>0</v>
      </c>
      <c r="F1513" s="2">
        <v>0</v>
      </c>
      <c r="G1513" s="3">
        <f t="shared" si="52"/>
        <v>426.99309999999997</v>
      </c>
      <c r="H1513" s="3">
        <f t="shared" si="63"/>
        <v>0.3000000000001819</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5588.27</v>
      </c>
      <c r="D1514" s="2">
        <f>'RAS-funkcijski'!E118</f>
        <v>0</v>
      </c>
      <c r="E1514" s="2">
        <v>0</v>
      </c>
      <c r="F1514" s="2">
        <v>0</v>
      </c>
      <c r="G1514" s="3">
        <f t="shared" si="52"/>
        <v>637.06278000000009</v>
      </c>
      <c r="H1514" s="3">
        <f t="shared" si="63"/>
        <v>0.27000000000043656</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5588.27</v>
      </c>
      <c r="D1516" s="2">
        <f>'RAS-funkcijski'!E120</f>
        <v>0</v>
      </c>
      <c r="E1516" s="2">
        <v>0</v>
      </c>
      <c r="F1516" s="2">
        <v>0</v>
      </c>
      <c r="G1516" s="3">
        <f t="shared" si="52"/>
        <v>648.23932000000013</v>
      </c>
      <c r="H1516" s="3">
        <f t="shared" si="63"/>
        <v>0.27000000000043656</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20700</v>
      </c>
      <c r="D1518" s="2">
        <f>'RAS-funkcijski'!E122</f>
        <v>0</v>
      </c>
      <c r="E1518" s="2">
        <v>0</v>
      </c>
      <c r="F1518" s="2">
        <v>0</v>
      </c>
      <c r="G1518" s="3">
        <f t="shared" si="52"/>
        <v>2442.6</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20700</v>
      </c>
      <c r="D1520" s="2">
        <f>'RAS-funkcijski'!E124</f>
        <v>0</v>
      </c>
      <c r="E1520" s="2">
        <v>0</v>
      </c>
      <c r="F1520" s="2">
        <v>0</v>
      </c>
      <c r="G1520" s="3">
        <f t="shared" si="52"/>
        <v>2484</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34104.129999999997</v>
      </c>
      <c r="E1524" s="2">
        <v>0</v>
      </c>
      <c r="F1524" s="2">
        <v>0</v>
      </c>
      <c r="G1524" s="3">
        <f t="shared" si="52"/>
        <v>8457.8242399999999</v>
      </c>
      <c r="H1524" s="3">
        <f t="shared" si="63"/>
        <v>0.12999999999738066</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103908.12999999999</v>
      </c>
      <c r="D1525" s="2">
        <f>'RAS-funkcijski'!E129</f>
        <v>158253.54</v>
      </c>
      <c r="E1525" s="2">
        <v>0</v>
      </c>
      <c r="F1525" s="2">
        <v>0</v>
      </c>
      <c r="G1525" s="3">
        <f t="shared" si="52"/>
        <v>52551.901250000003</v>
      </c>
      <c r="H1525" s="3">
        <f t="shared" si="63"/>
        <v>0.58999999998195563</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11679.7</v>
      </c>
      <c r="D1531" s="2">
        <f>'RAS-funkcijski'!E135</f>
        <v>0</v>
      </c>
      <c r="E1531" s="2">
        <v>0</v>
      </c>
      <c r="F1531" s="2">
        <v>0</v>
      </c>
      <c r="G1531" s="3">
        <f t="shared" si="52"/>
        <v>1530.0407000000002</v>
      </c>
      <c r="H1531" s="3">
        <f t="shared" si="63"/>
        <v>0.2999999999992724</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92228.43</v>
      </c>
      <c r="D1534" s="2">
        <f>'RAS-funkcijski'!E138</f>
        <v>0</v>
      </c>
      <c r="E1534" s="2">
        <v>0</v>
      </c>
      <c r="F1534" s="2">
        <v>0</v>
      </c>
      <c r="G1534" s="3">
        <f t="shared" si="52"/>
        <v>12358.609619999999</v>
      </c>
      <c r="H1534" s="3">
        <f t="shared" si="63"/>
        <v>0.42999999999301508</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158253.54</v>
      </c>
      <c r="E1536" s="2">
        <v>0</v>
      </c>
      <c r="F1536" s="2">
        <v>0</v>
      </c>
      <c r="G1536" s="3">
        <f t="shared" si="52"/>
        <v>43044.962880000006</v>
      </c>
      <c r="H1536" s="3">
        <f t="shared" si="63"/>
        <v>0.45999999999185093</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2063356.1700000002</v>
      </c>
      <c r="D1537" s="14">
        <f>'RAS-funkcijski'!E141</f>
        <v>1439667.15</v>
      </c>
      <c r="E1537" s="14">
        <v>0</v>
      </c>
      <c r="F1537" s="14">
        <v>0</v>
      </c>
      <c r="G1537" s="15">
        <f t="shared" si="52"/>
        <v>677148.59438999998</v>
      </c>
      <c r="H1537" s="15">
        <f t="shared" si="63"/>
        <v>0.32000000006519258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2</v>
      </c>
      <c r="E1538" s="7">
        <v>0</v>
      </c>
      <c r="F1538" s="7">
        <v>0</v>
      </c>
      <c r="G1538" s="8">
        <f t="shared" si="52"/>
        <v>4.0000000000000001E-3</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2</v>
      </c>
      <c r="E1555" s="2">
        <v>0</v>
      </c>
      <c r="F1555" s="2">
        <v>0</v>
      </c>
      <c r="G1555" s="3">
        <f t="shared" si="52"/>
        <v>7.1999999999999995E-2</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2</v>
      </c>
      <c r="E1556" s="2">
        <v>0</v>
      </c>
      <c r="F1556" s="2">
        <v>0</v>
      </c>
      <c r="G1556" s="3">
        <f t="shared" si="52"/>
        <v>7.5999999999999998E-2</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2</v>
      </c>
      <c r="E1557" s="2">
        <v>0</v>
      </c>
      <c r="F1557" s="2">
        <v>0</v>
      </c>
      <c r="G1557" s="3">
        <f t="shared" si="52"/>
        <v>0.08</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297658.59000000003</v>
      </c>
      <c r="D1582" s="7"/>
      <c r="E1582" s="7">
        <v>0</v>
      </c>
      <c r="F1582" s="7">
        <v>0</v>
      </c>
      <c r="G1582" s="8">
        <f t="shared" ref="G1582:G1686" si="70">B1582/1000*C1582</f>
        <v>297.65859</v>
      </c>
      <c r="H1582" s="8">
        <f t="shared" ref="H1582:H1686" si="71">ABS(C1582-ROUND(C1582,0))</f>
        <v>0.40999999997438863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1295586.04</v>
      </c>
      <c r="D1583" s="2">
        <v>0</v>
      </c>
      <c r="E1583" s="2">
        <v>0</v>
      </c>
      <c r="F1583" s="2">
        <v>0</v>
      </c>
      <c r="G1583" s="3">
        <f t="shared" si="70"/>
        <v>2591.1720800000003</v>
      </c>
      <c r="H1583" s="3">
        <f t="shared" si="71"/>
        <v>4.0000000037252903E-2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890453.12</v>
      </c>
      <c r="D1585" s="2">
        <v>0</v>
      </c>
      <c r="E1585" s="2">
        <v>0</v>
      </c>
      <c r="F1585" s="2">
        <v>0</v>
      </c>
      <c r="G1585" s="3">
        <f t="shared" si="70"/>
        <v>3561.8124800000001</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282791.61</v>
      </c>
      <c r="D1586" s="2">
        <v>0</v>
      </c>
      <c r="E1586" s="2">
        <v>0</v>
      </c>
      <c r="F1586" s="2">
        <v>0</v>
      </c>
      <c r="G1586" s="3">
        <f t="shared" si="70"/>
        <v>1413.95805</v>
      </c>
      <c r="H1586" s="3">
        <f t="shared" si="71"/>
        <v>0.39000000001396984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442977.57</v>
      </c>
      <c r="D1587" s="2">
        <v>0</v>
      </c>
      <c r="E1587" s="2">
        <v>0</v>
      </c>
      <c r="F1587" s="2">
        <v>0</v>
      </c>
      <c r="G1587" s="3">
        <f t="shared" si="70"/>
        <v>2657.8654200000001</v>
      </c>
      <c r="H1587" s="3">
        <f t="shared" si="71"/>
        <v>0.42999999999301508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5161.3900000000003</v>
      </c>
      <c r="D1588" s="2">
        <v>0</v>
      </c>
      <c r="E1588" s="2">
        <v>0</v>
      </c>
      <c r="F1588" s="2">
        <v>0</v>
      </c>
      <c r="G1588" s="3">
        <f t="shared" si="70"/>
        <v>36.129730000000002</v>
      </c>
      <c r="H1588" s="3">
        <f t="shared" si="71"/>
        <v>0.39000000000032742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31533.29</v>
      </c>
      <c r="D1589" s="2">
        <v>0</v>
      </c>
      <c r="E1589" s="2">
        <v>0</v>
      </c>
      <c r="F1589" s="2">
        <v>0</v>
      </c>
      <c r="G1589" s="3">
        <f t="shared" si="70"/>
        <v>252.26632000000001</v>
      </c>
      <c r="H1589" s="3">
        <f t="shared" si="71"/>
        <v>0.29000000000087311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1183.53</v>
      </c>
      <c r="D1590" s="2">
        <v>0</v>
      </c>
      <c r="E1590" s="2">
        <v>0</v>
      </c>
      <c r="F1590" s="2">
        <v>0</v>
      </c>
      <c r="G1590" s="3">
        <f>B1590/1000*C1590</f>
        <v>10.651769999999999</v>
      </c>
      <c r="H1590" s="3">
        <f>ABS(C1590-ROUND(C1590,0))</f>
        <v>0.47000000000002728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99155.16</v>
      </c>
      <c r="D1591" s="2">
        <v>0</v>
      </c>
      <c r="E1591" s="2">
        <v>0</v>
      </c>
      <c r="F1591" s="2">
        <v>0</v>
      </c>
      <c r="G1591" s="3">
        <f t="shared" si="70"/>
        <v>991.55160000000001</v>
      </c>
      <c r="H1591" s="3">
        <f t="shared" si="71"/>
        <v>0.16000000000349246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2654.97</v>
      </c>
      <c r="D1592" s="2">
        <v>0</v>
      </c>
      <c r="E1592" s="2">
        <v>0</v>
      </c>
      <c r="F1592" s="2">
        <v>0</v>
      </c>
      <c r="G1592" s="3">
        <f t="shared" si="70"/>
        <v>29.204669999999997</v>
      </c>
      <c r="H1592" s="3">
        <f t="shared" si="71"/>
        <v>3.0000000000200089E-2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24995.599999999999</v>
      </c>
      <c r="D1593" s="2">
        <v>0</v>
      </c>
      <c r="E1593" s="2">
        <v>0</v>
      </c>
      <c r="F1593" s="2">
        <v>0</v>
      </c>
      <c r="G1593" s="3">
        <f t="shared" si="70"/>
        <v>299.94720000000001</v>
      </c>
      <c r="H1593" s="3">
        <f t="shared" si="71"/>
        <v>0.40000000000145519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396970.92</v>
      </c>
      <c r="D1594" s="2">
        <v>0</v>
      </c>
      <c r="E1594" s="2">
        <v>0</v>
      </c>
      <c r="F1594" s="2">
        <v>0</v>
      </c>
      <c r="G1594" s="3">
        <f t="shared" si="70"/>
        <v>5160.6219599999995</v>
      </c>
      <c r="H1594" s="3">
        <f t="shared" si="71"/>
        <v>8.0000000016298145E-2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8162</v>
      </c>
      <c r="D1601" s="2">
        <v>0</v>
      </c>
      <c r="E1601" s="2">
        <v>0</v>
      </c>
      <c r="F1601" s="2">
        <v>0</v>
      </c>
      <c r="G1601" s="3">
        <f>B1601/1000*C1601</f>
        <v>163.24</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1299582.9099999999</v>
      </c>
      <c r="D1602" s="2">
        <v>0</v>
      </c>
      <c r="E1602" s="2">
        <v>0</v>
      </c>
      <c r="F1602" s="2">
        <v>0</v>
      </c>
      <c r="G1602" s="3">
        <f t="shared" si="70"/>
        <v>27291.241109999999</v>
      </c>
      <c r="H1602" s="3">
        <f t="shared" si="71"/>
        <v>9.0000000083819032E-2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816121.84</v>
      </c>
      <c r="D1604" s="2">
        <v>0</v>
      </c>
      <c r="E1604" s="2">
        <v>0</v>
      </c>
      <c r="F1604" s="2">
        <v>0</v>
      </c>
      <c r="G1604" s="3">
        <f t="shared" si="70"/>
        <v>18770.802319999999</v>
      </c>
      <c r="H1604" s="3">
        <f t="shared" si="71"/>
        <v>0.16000000003259629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279372.46999999997</v>
      </c>
      <c r="D1605" s="2">
        <v>0</v>
      </c>
      <c r="E1605" s="2">
        <v>0</v>
      </c>
      <c r="F1605" s="2">
        <v>0</v>
      </c>
      <c r="G1605" s="3">
        <f t="shared" si="70"/>
        <v>6704.9392799999996</v>
      </c>
      <c r="H1605" s="3">
        <f t="shared" si="71"/>
        <v>0.46999999997206032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401138.26</v>
      </c>
      <c r="D1606" s="2">
        <v>0</v>
      </c>
      <c r="E1606" s="2">
        <v>0</v>
      </c>
      <c r="F1606" s="2">
        <v>0</v>
      </c>
      <c r="G1606" s="3">
        <f t="shared" si="70"/>
        <v>10028.4565</v>
      </c>
      <c r="H1606" s="3">
        <f t="shared" si="71"/>
        <v>0.26000000000931323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789.03</v>
      </c>
      <c r="D1607" s="2">
        <v>0</v>
      </c>
      <c r="E1607" s="2">
        <v>0</v>
      </c>
      <c r="F1607" s="2">
        <v>0</v>
      </c>
      <c r="G1607" s="3">
        <f t="shared" si="70"/>
        <v>20.514779999999998</v>
      </c>
      <c r="H1607" s="3">
        <f t="shared" si="71"/>
        <v>2.9999999999972715E-2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32925.39</v>
      </c>
      <c r="D1608" s="2">
        <v>0</v>
      </c>
      <c r="E1608" s="2">
        <v>0</v>
      </c>
      <c r="F1608" s="2">
        <v>0</v>
      </c>
      <c r="G1608" s="3">
        <f t="shared" si="70"/>
        <v>888.98552999999993</v>
      </c>
      <c r="H1608" s="3">
        <f t="shared" si="71"/>
        <v>0.38999999999941792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97241.72</v>
      </c>
      <c r="D1610" s="2">
        <v>0</v>
      </c>
      <c r="E1610" s="2">
        <v>0</v>
      </c>
      <c r="F1610" s="2">
        <v>0</v>
      </c>
      <c r="G1610" s="3">
        <f t="shared" si="70"/>
        <v>2820.0098800000001</v>
      </c>
      <c r="H1610" s="3">
        <f t="shared" si="71"/>
        <v>0.27999999999883585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2654.97</v>
      </c>
      <c r="D1611" s="2">
        <v>0</v>
      </c>
      <c r="E1611" s="2">
        <v>0</v>
      </c>
      <c r="F1611" s="2">
        <v>0</v>
      </c>
      <c r="G1611" s="3">
        <f t="shared" si="70"/>
        <v>79.64909999999999</v>
      </c>
      <c r="H1611" s="3">
        <f t="shared" si="71"/>
        <v>3.0000000000200089E-2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2000</v>
      </c>
      <c r="D1612" s="2">
        <v>0</v>
      </c>
      <c r="E1612" s="2">
        <v>0</v>
      </c>
      <c r="F1612" s="2">
        <v>0</v>
      </c>
      <c r="G1612" s="3">
        <f t="shared" si="70"/>
        <v>62</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440615.31</v>
      </c>
      <c r="D1613" s="2">
        <v>0</v>
      </c>
      <c r="E1613" s="2">
        <v>0</v>
      </c>
      <c r="F1613" s="2">
        <v>0</v>
      </c>
      <c r="G1613" s="3">
        <f t="shared" si="70"/>
        <v>14099.689920000001</v>
      </c>
      <c r="H1613" s="3">
        <f t="shared" si="71"/>
        <v>0.30999999999767169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42845.760000000002</v>
      </c>
      <c r="D1614" s="2">
        <v>0</v>
      </c>
      <c r="E1614" s="2">
        <v>0</v>
      </c>
      <c r="F1614" s="2">
        <v>0</v>
      </c>
      <c r="G1614" s="3">
        <f t="shared" si="70"/>
        <v>1413.9100800000001</v>
      </c>
      <c r="H1614" s="3">
        <f t="shared" si="71"/>
        <v>0.23999999999796273</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42845.760000000002</v>
      </c>
      <c r="D1618" s="2">
        <v>0</v>
      </c>
      <c r="E1618" s="2">
        <v>0</v>
      </c>
      <c r="F1618" s="2">
        <v>0</v>
      </c>
      <c r="G1618" s="3">
        <f t="shared" si="70"/>
        <v>1585.29312</v>
      </c>
      <c r="H1618" s="3">
        <f t="shared" si="71"/>
        <v>0.23999999999796273</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293661.7200000002</v>
      </c>
      <c r="D1621" s="2">
        <v>0</v>
      </c>
      <c r="E1621" s="2">
        <v>0</v>
      </c>
      <c r="F1621" s="2">
        <v>0</v>
      </c>
      <c r="G1621" s="3">
        <f t="shared" si="70"/>
        <v>11746.468800000008</v>
      </c>
      <c r="H1621" s="3">
        <f t="shared" si="71"/>
        <v>0.27999999979510903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26620.400000000001</v>
      </c>
      <c r="D1622" s="2">
        <v>0</v>
      </c>
      <c r="E1622" s="2">
        <v>0</v>
      </c>
      <c r="F1622" s="2">
        <v>0</v>
      </c>
      <c r="G1622" s="3">
        <f t="shared" si="70"/>
        <v>1091.4364</v>
      </c>
      <c r="H1622" s="3">
        <f t="shared" si="71"/>
        <v>0.40000000000145519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14689.15</v>
      </c>
      <c r="D1628" s="2">
        <v>0</v>
      </c>
      <c r="E1628" s="2">
        <v>0</v>
      </c>
      <c r="F1628" s="2">
        <v>0</v>
      </c>
      <c r="G1628" s="3">
        <f t="shared" si="70"/>
        <v>690.39004999999997</v>
      </c>
      <c r="H1628" s="3">
        <f t="shared" si="71"/>
        <v>0.1499999999996362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14689.15</v>
      </c>
      <c r="D1634" s="2">
        <v>0</v>
      </c>
      <c r="E1634" s="2">
        <v>0</v>
      </c>
      <c r="F1634" s="2">
        <v>0</v>
      </c>
      <c r="G1634" s="3">
        <f t="shared" si="70"/>
        <v>778.52494999999999</v>
      </c>
      <c r="H1634" s="3">
        <f t="shared" si="71"/>
        <v>0.1499999999996362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10910.44</v>
      </c>
      <c r="D1635" s="2">
        <v>0</v>
      </c>
      <c r="E1635" s="2">
        <v>0</v>
      </c>
      <c r="F1635" s="2">
        <v>0</v>
      </c>
      <c r="G1635" s="3">
        <f t="shared" si="70"/>
        <v>589.16376000000002</v>
      </c>
      <c r="H1635" s="3">
        <f t="shared" si="71"/>
        <v>0.44000000000050932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2873.06</v>
      </c>
      <c r="D1636" s="2">
        <v>0</v>
      </c>
      <c r="E1636" s="2">
        <v>0</v>
      </c>
      <c r="F1636" s="2">
        <v>0</v>
      </c>
      <c r="G1636" s="3">
        <f t="shared" si="70"/>
        <v>158.01830000000001</v>
      </c>
      <c r="H1636" s="3">
        <f t="shared" si="71"/>
        <v>5.999999999994543E-2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905.65</v>
      </c>
      <c r="D1637" s="2">
        <v>0</v>
      </c>
      <c r="E1637" s="2">
        <v>0</v>
      </c>
      <c r="F1637" s="2">
        <v>0</v>
      </c>
      <c r="G1637" s="3">
        <f t="shared" si="70"/>
        <v>50.7164</v>
      </c>
      <c r="H1637" s="3">
        <f t="shared" si="71"/>
        <v>0.35000000000002274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11931.25</v>
      </c>
      <c r="D1669" s="2">
        <v>0</v>
      </c>
      <c r="E1669" s="2">
        <v>0</v>
      </c>
      <c r="F1669" s="2">
        <v>0</v>
      </c>
      <c r="G1669" s="3">
        <f t="shared" si="70"/>
        <v>1049.95</v>
      </c>
      <c r="H1669" s="3">
        <f t="shared" si="71"/>
        <v>0.25</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11931.25</v>
      </c>
      <c r="D1672" s="2">
        <v>0</v>
      </c>
      <c r="E1672" s="2">
        <v>0</v>
      </c>
      <c r="F1672" s="2">
        <v>0</v>
      </c>
      <c r="G1672" s="3">
        <f t="shared" si="70"/>
        <v>1085.7437499999999</v>
      </c>
      <c r="H1672" s="3">
        <f t="shared" si="71"/>
        <v>0.25</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267041.32</v>
      </c>
      <c r="D1681" s="2">
        <v>0</v>
      </c>
      <c r="E1681" s="2">
        <v>0</v>
      </c>
      <c r="F1681" s="2">
        <v>0</v>
      </c>
      <c r="G1681" s="3">
        <f t="shared" si="70"/>
        <v>26704.132000000001</v>
      </c>
      <c r="H1681" s="3">
        <f t="shared" si="71"/>
        <v>0.32000000000698492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203895.64</v>
      </c>
      <c r="D1683" s="2">
        <v>0</v>
      </c>
      <c r="E1683" s="2">
        <v>0</v>
      </c>
      <c r="F1683" s="2">
        <v>0</v>
      </c>
      <c r="G1683" s="3">
        <f t="shared" si="70"/>
        <v>20797.35528</v>
      </c>
      <c r="H1683" s="3">
        <f t="shared" si="71"/>
        <v>0.35999999998603016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40701.93</v>
      </c>
      <c r="D1684" s="2">
        <v>0</v>
      </c>
      <c r="E1684" s="2">
        <v>0</v>
      </c>
      <c r="F1684" s="2">
        <v>0</v>
      </c>
      <c r="G1684" s="3">
        <f t="shared" si="70"/>
        <v>4192.2987899999998</v>
      </c>
      <c r="H1684" s="3">
        <f t="shared" si="71"/>
        <v>6.9999999999708962E-2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14281.75</v>
      </c>
      <c r="D1685" s="2">
        <v>0</v>
      </c>
      <c r="E1685" s="2">
        <v>0</v>
      </c>
      <c r="F1685" s="2">
        <v>0</v>
      </c>
      <c r="G1685" s="3">
        <f>B1685/1000*C1685</f>
        <v>1485.3019999999999</v>
      </c>
      <c r="H1685" s="3">
        <f>ABS(C1685-ROUND(C1685,0))</f>
        <v>0.25</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8162</v>
      </c>
      <c r="D1686" s="14">
        <v>0</v>
      </c>
      <c r="E1686" s="14">
        <v>0</v>
      </c>
      <c r="F1686" s="14">
        <v>0</v>
      </c>
      <c r="G1686" s="15">
        <f t="shared" si="70"/>
        <v>857.01</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2" t="s">
        <v>1970</v>
      </c>
      <c r="B2" s="333"/>
      <c r="C2" s="333"/>
      <c r="D2" s="333"/>
      <c r="E2" s="333"/>
      <c r="F2" s="333"/>
      <c r="G2" s="333"/>
      <c r="H2" s="333"/>
      <c r="I2" s="333"/>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4" t="s">
        <v>1972</v>
      </c>
      <c r="B4" s="335"/>
      <c r="C4" s="335"/>
      <c r="D4" s="335"/>
      <c r="E4" s="335"/>
      <c r="F4" s="335"/>
      <c r="G4" s="335"/>
      <c r="H4" s="335"/>
      <c r="I4" s="335"/>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28160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63" t="s">
        <v>1976</v>
      </c>
      <c r="F7" s="336" t="s">
        <v>1977</v>
      </c>
      <c r="G7" s="337"/>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63"/>
      <c r="F8" s="338" t="s">
        <v>1980</v>
      </c>
      <c r="G8" s="339"/>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3"/>
      <c r="F9" s="330" t="s">
        <v>1981</v>
      </c>
      <c r="G9" s="331"/>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3"/>
      <c r="F10" s="338" t="s">
        <v>1982</v>
      </c>
      <c r="G10" s="339"/>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3"/>
      <c r="F11" s="328" t="s">
        <v>1983</v>
      </c>
      <c r="G11" s="329"/>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3"/>
      <c r="F12" s="326" t="s">
        <v>1984</v>
      </c>
      <c r="G12" s="327"/>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63"/>
      <c r="F13" s="360" t="s">
        <v>1988</v>
      </c>
      <c r="G13" s="361"/>
      <c r="H13" s="362"/>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3" t="s">
        <v>8</v>
      </c>
      <c r="C16" s="364"/>
      <c r="D16" s="364"/>
      <c r="E16" s="364"/>
      <c r="F16" s="345"/>
      <c r="G16" s="201" t="s">
        <v>9</v>
      </c>
      <c r="H16" s="265" t="s">
        <v>10</v>
      </c>
      <c r="I16" s="266" t="s">
        <v>11</v>
      </c>
      <c r="J16" s="5"/>
      <c r="K16" s="5"/>
      <c r="L16" s="5"/>
      <c r="M16" s="5"/>
      <c r="N16" s="5"/>
      <c r="O16" s="5"/>
      <c r="P16" s="5"/>
      <c r="Q16" s="5"/>
      <c r="R16" s="5"/>
      <c r="S16" s="5"/>
      <c r="T16" s="5"/>
      <c r="U16" s="5"/>
      <c r="V16" s="5"/>
      <c r="W16" s="5"/>
    </row>
    <row r="17" spans="1:23" ht="12.75" customHeight="1" x14ac:dyDescent="0.2">
      <c r="A17" s="340" t="s">
        <v>1977</v>
      </c>
      <c r="B17" s="359" t="str">
        <f>'PR-RAS'!B6</f>
        <v>PRIHODI POSLOVANJA (šifre 61+62+63+64+65+66+67+68)</v>
      </c>
      <c r="C17" s="355"/>
      <c r="D17" s="355"/>
      <c r="E17" s="355"/>
      <c r="F17" s="356"/>
      <c r="G17" s="28" t="str">
        <f>'PR-RAS'!C6</f>
        <v>6</v>
      </c>
      <c r="H17" s="275">
        <f>'PR-RAS'!D6</f>
        <v>1249733.99</v>
      </c>
      <c r="I17" s="275">
        <f>'PR-RAS'!E6</f>
        <v>1371444.8199999998</v>
      </c>
      <c r="J17" s="5"/>
      <c r="K17" s="5"/>
      <c r="L17" s="5"/>
      <c r="M17" s="5"/>
      <c r="N17" s="5"/>
      <c r="O17" s="5"/>
      <c r="P17" s="5"/>
      <c r="Q17" s="5"/>
      <c r="R17" s="5"/>
      <c r="S17" s="5"/>
      <c r="T17" s="5"/>
      <c r="U17" s="5"/>
      <c r="V17" s="5"/>
      <c r="W17" s="5"/>
    </row>
    <row r="18" spans="1:23" ht="12.75" customHeight="1" x14ac:dyDescent="0.2">
      <c r="A18" s="341"/>
      <c r="B18" s="348" t="str">
        <f>'PR-RAS'!B152</f>
        <v xml:space="preserve">RASHODI POSLOVANJA (šifre 31+32+34+35+36+37+38) </v>
      </c>
      <c r="C18" s="349"/>
      <c r="D18" s="349"/>
      <c r="E18" s="349"/>
      <c r="F18" s="350"/>
      <c r="G18" s="29" t="str">
        <f>'PR-RAS'!C152</f>
        <v>3</v>
      </c>
      <c r="H18" s="275">
        <f>'PR-RAS'!D152</f>
        <v>995996.92999999993</v>
      </c>
      <c r="I18" s="275">
        <f>'PR-RAS'!E152</f>
        <v>1289569.8500000001</v>
      </c>
      <c r="J18" s="5"/>
      <c r="K18" s="5"/>
      <c r="L18" s="5"/>
      <c r="M18" s="5"/>
      <c r="N18" s="5"/>
      <c r="O18" s="5"/>
      <c r="P18" s="5"/>
      <c r="Q18" s="5"/>
      <c r="R18" s="5"/>
      <c r="S18" s="5"/>
      <c r="T18" s="5"/>
      <c r="U18" s="5"/>
      <c r="V18" s="5"/>
      <c r="W18" s="5"/>
    </row>
    <row r="19" spans="1:23" ht="12.75" customHeight="1" x14ac:dyDescent="0.2">
      <c r="A19" s="341"/>
      <c r="B19" s="348" t="str">
        <f>'PR-RAS'!B649</f>
        <v>Višak prihoda i primitaka raspoloživ u sljedećem razdoblju (šifre X005 + '9221-9222' - Y005 - '9222-9221')</v>
      </c>
      <c r="C19" s="349"/>
      <c r="D19" s="349"/>
      <c r="E19" s="349"/>
      <c r="F19" s="350"/>
      <c r="G19" s="29" t="str">
        <f>'PR-RAS'!C649</f>
        <v>X006</v>
      </c>
      <c r="H19" s="275">
        <f>'PR-RAS'!D649</f>
        <v>214187.5299999998</v>
      </c>
      <c r="I19" s="275">
        <f>'PR-RAS'!E649</f>
        <v>0</v>
      </c>
      <c r="J19" s="5"/>
      <c r="K19" s="5"/>
      <c r="L19" s="5"/>
      <c r="M19" s="5"/>
      <c r="N19" s="5"/>
      <c r="O19" s="5"/>
      <c r="P19" s="5"/>
      <c r="Q19" s="5"/>
      <c r="R19" s="5"/>
      <c r="S19" s="5"/>
      <c r="T19" s="5"/>
      <c r="U19" s="5"/>
      <c r="V19" s="5"/>
      <c r="W19" s="5"/>
    </row>
    <row r="20" spans="1:23" ht="12.75" customHeight="1" x14ac:dyDescent="0.2">
      <c r="A20" s="342"/>
      <c r="B20" s="351" t="str">
        <f>'PR-RAS'!B650</f>
        <v>Manjak prihoda i primitaka za pokriće u sljedećem razdoblju (šifre Y005 + '9222-9221' - X005 - '9221-9222' )</v>
      </c>
      <c r="C20" s="352"/>
      <c r="D20" s="352"/>
      <c r="E20" s="352"/>
      <c r="F20" s="353"/>
      <c r="G20" s="30" t="str">
        <f>'PR-RAS'!C650</f>
        <v>Y006</v>
      </c>
      <c r="H20" s="275">
        <f>'PR-RAS'!D650</f>
        <v>0</v>
      </c>
      <c r="I20" s="275">
        <f>'PR-RAS'!E650</f>
        <v>125054.1800000002</v>
      </c>
      <c r="J20" s="5"/>
      <c r="K20" s="5"/>
      <c r="L20" s="5"/>
      <c r="M20" s="5"/>
      <c r="N20" s="5"/>
      <c r="O20" s="5"/>
      <c r="P20" s="5"/>
      <c r="Q20" s="5"/>
      <c r="R20" s="5"/>
      <c r="S20" s="5"/>
      <c r="T20" s="5"/>
      <c r="U20" s="5"/>
      <c r="V20" s="5"/>
      <c r="W20" s="5"/>
    </row>
    <row r="21" spans="1:23" ht="29.25" customHeight="1" x14ac:dyDescent="0.2">
      <c r="A21" s="200" t="s">
        <v>1989</v>
      </c>
      <c r="B21" s="343" t="s">
        <v>8</v>
      </c>
      <c r="C21" s="344"/>
      <c r="D21" s="344"/>
      <c r="E21" s="344"/>
      <c r="F21" s="345"/>
      <c r="G21" s="201" t="s">
        <v>9</v>
      </c>
      <c r="H21" s="265" t="s">
        <v>1990</v>
      </c>
      <c r="I21" s="266" t="s">
        <v>1991</v>
      </c>
      <c r="J21" s="5"/>
      <c r="K21" s="5"/>
      <c r="L21" s="5"/>
      <c r="M21" s="5"/>
      <c r="N21" s="5"/>
      <c r="O21" s="5"/>
      <c r="P21" s="5"/>
      <c r="Q21" s="5"/>
      <c r="R21" s="5"/>
      <c r="S21" s="5"/>
      <c r="T21" s="5"/>
      <c r="U21" s="5"/>
      <c r="V21" s="5"/>
      <c r="W21" s="5"/>
    </row>
    <row r="22" spans="1:23" ht="12.75" customHeight="1" x14ac:dyDescent="0.2">
      <c r="A22" s="340" t="s">
        <v>1980</v>
      </c>
      <c r="B22" s="359" t="str">
        <f>BILANCA!B7</f>
        <v>Nefinancijska imovina (šifre 01+02+03+04+05+06)</v>
      </c>
      <c r="C22" s="355"/>
      <c r="D22" s="355"/>
      <c r="E22" s="355"/>
      <c r="F22" s="356"/>
      <c r="G22" s="126" t="str">
        <f>BILANCA!C7</f>
        <v>B002</v>
      </c>
      <c r="H22" s="275">
        <f>BILANCA!D7</f>
        <v>22261457.27</v>
      </c>
      <c r="I22" s="275">
        <f>BILANCA!E7</f>
        <v>22662303.189999998</v>
      </c>
      <c r="J22" s="5"/>
      <c r="K22" s="5"/>
      <c r="L22" s="5"/>
      <c r="M22" s="5"/>
      <c r="N22" s="5"/>
      <c r="O22" s="5"/>
      <c r="P22" s="5"/>
      <c r="Q22" s="5"/>
      <c r="R22" s="5"/>
      <c r="S22" s="5"/>
      <c r="T22" s="5"/>
      <c r="U22" s="5"/>
      <c r="V22" s="5"/>
      <c r="W22" s="5"/>
    </row>
    <row r="23" spans="1:23" ht="12.75" customHeight="1" x14ac:dyDescent="0.2">
      <c r="A23" s="341"/>
      <c r="B23" s="348" t="str">
        <f>BILANCA!B69</f>
        <v>Financijska imovina (šifre 11+12+13+14+15+16+17+19)</v>
      </c>
      <c r="C23" s="349"/>
      <c r="D23" s="349"/>
      <c r="E23" s="349"/>
      <c r="F23" s="350"/>
      <c r="G23" s="127" t="str">
        <f>BILANCA!C69</f>
        <v>1</v>
      </c>
      <c r="H23" s="275">
        <f>BILANCA!D69</f>
        <v>490004.4</v>
      </c>
      <c r="I23" s="275">
        <f>BILANCA!E69</f>
        <v>187624.28999999998</v>
      </c>
      <c r="J23" s="5"/>
      <c r="K23" s="5"/>
      <c r="L23" s="5"/>
      <c r="M23" s="5"/>
      <c r="N23" s="5"/>
      <c r="O23" s="5"/>
      <c r="P23" s="5"/>
      <c r="Q23" s="5"/>
      <c r="R23" s="5"/>
      <c r="S23" s="5"/>
      <c r="T23" s="5"/>
      <c r="U23" s="5"/>
      <c r="V23" s="5"/>
      <c r="W23" s="5"/>
    </row>
    <row r="24" spans="1:23" ht="12.75" customHeight="1" x14ac:dyDescent="0.2">
      <c r="A24" s="341"/>
      <c r="B24" s="348" t="str">
        <f>BILANCA!B177</f>
        <v xml:space="preserve">Obveze (šifre 23+24+25+26+27+29) </v>
      </c>
      <c r="C24" s="349"/>
      <c r="D24" s="349"/>
      <c r="E24" s="349"/>
      <c r="F24" s="350"/>
      <c r="G24" s="127" t="str">
        <f>BILANCA!C177</f>
        <v>2</v>
      </c>
      <c r="H24" s="275">
        <f>BILANCA!D177</f>
        <v>297658.59000000003</v>
      </c>
      <c r="I24" s="275">
        <f>BILANCA!E177</f>
        <v>293661.72000000003</v>
      </c>
      <c r="J24" s="5"/>
      <c r="K24" s="5"/>
      <c r="L24" s="5"/>
      <c r="M24" s="5"/>
      <c r="N24" s="5"/>
      <c r="O24" s="5"/>
      <c r="P24" s="5"/>
      <c r="Q24" s="5"/>
      <c r="R24" s="5"/>
      <c r="S24" s="5"/>
      <c r="T24" s="5"/>
      <c r="U24" s="5"/>
      <c r="V24" s="5"/>
      <c r="W24" s="5"/>
    </row>
    <row r="25" spans="1:23" ht="12.75" customHeight="1" x14ac:dyDescent="0.2">
      <c r="A25" s="342"/>
      <c r="B25" s="351" t="str">
        <f>BILANCA!B251</f>
        <v>Vlastiti izvori (šifre 91 + 922 - 93 + 96 + 97)</v>
      </c>
      <c r="C25" s="352"/>
      <c r="D25" s="352"/>
      <c r="E25" s="352"/>
      <c r="F25" s="353"/>
      <c r="G25" s="128" t="str">
        <f>BILANCA!C251</f>
        <v>9</v>
      </c>
      <c r="H25" s="275">
        <f>BILANCA!D251</f>
        <v>22453803.079999998</v>
      </c>
      <c r="I25" s="275">
        <f>BILANCA!E251</f>
        <v>22556265.759999998</v>
      </c>
      <c r="J25" s="5"/>
      <c r="K25" s="5"/>
      <c r="L25" s="5"/>
      <c r="M25" s="5"/>
      <c r="N25" s="5"/>
      <c r="O25" s="5"/>
      <c r="P25" s="5"/>
      <c r="Q25" s="5"/>
      <c r="R25" s="5"/>
      <c r="S25" s="5"/>
      <c r="T25" s="5"/>
      <c r="U25" s="5"/>
      <c r="V25" s="5"/>
      <c r="W25" s="5"/>
    </row>
    <row r="26" spans="1:23" ht="48" x14ac:dyDescent="0.2">
      <c r="A26" s="200" t="s">
        <v>1989</v>
      </c>
      <c r="B26" s="343" t="s">
        <v>8</v>
      </c>
      <c r="C26" s="344"/>
      <c r="D26" s="344"/>
      <c r="E26" s="344"/>
      <c r="F26" s="345"/>
      <c r="G26" s="201" t="s">
        <v>9</v>
      </c>
      <c r="H26" s="265" t="s">
        <v>10</v>
      </c>
      <c r="I26" s="266" t="s">
        <v>11</v>
      </c>
      <c r="J26" s="5"/>
      <c r="K26" s="5"/>
      <c r="L26" s="5"/>
      <c r="M26" s="5"/>
      <c r="N26" s="5"/>
      <c r="O26" s="5"/>
      <c r="P26" s="5"/>
      <c r="Q26" s="5"/>
      <c r="R26" s="5"/>
      <c r="S26" s="5"/>
      <c r="T26" s="5"/>
      <c r="U26" s="5"/>
      <c r="V26" s="5"/>
      <c r="W26" s="5"/>
    </row>
    <row r="27" spans="1:23" ht="12.75" customHeight="1" x14ac:dyDescent="0.2">
      <c r="A27" s="340" t="s">
        <v>1992</v>
      </c>
      <c r="B27" s="359" t="str">
        <f>'RAS-funkcijski'!B5</f>
        <v>Opće javne usluge (šifre 011+012+013+014 do 018)</v>
      </c>
      <c r="C27" s="355"/>
      <c r="D27" s="355"/>
      <c r="E27" s="355"/>
      <c r="F27" s="356"/>
      <c r="G27" s="126" t="str">
        <f>'RAS-funkcijski'!C5</f>
        <v>01</v>
      </c>
      <c r="H27" s="275">
        <f>'RAS-funkcijski'!D5</f>
        <v>799457.77</v>
      </c>
      <c r="I27" s="275">
        <f>'RAS-funkcijski'!E5</f>
        <v>698410.4</v>
      </c>
      <c r="J27" s="5"/>
      <c r="K27" s="5"/>
      <c r="L27" s="5"/>
      <c r="M27" s="5"/>
      <c r="N27" s="5"/>
      <c r="O27" s="5"/>
      <c r="P27" s="5"/>
      <c r="Q27" s="5"/>
      <c r="R27" s="5"/>
      <c r="S27" s="5"/>
      <c r="T27" s="5"/>
      <c r="U27" s="5"/>
      <c r="V27" s="5"/>
      <c r="W27" s="5"/>
    </row>
    <row r="28" spans="1:23" ht="12.75" customHeight="1" x14ac:dyDescent="0.2">
      <c r="A28" s="341"/>
      <c r="B28" s="348" t="str">
        <f>'RAS-funkcijski'!B35</f>
        <v>Ekonomski poslovi (šifre 041+042+043+044+045+046+047+048+049)</v>
      </c>
      <c r="C28" s="349"/>
      <c r="D28" s="349"/>
      <c r="E28" s="349"/>
      <c r="F28" s="350"/>
      <c r="G28" s="127" t="str">
        <f>'RAS-funkcijski'!C35</f>
        <v>04</v>
      </c>
      <c r="H28" s="275">
        <f>'RAS-funkcijski'!D35</f>
        <v>703356.3600000001</v>
      </c>
      <c r="I28" s="275">
        <f>'RAS-funkcijski'!E35</f>
        <v>199241.81999999998</v>
      </c>
      <c r="J28" s="5"/>
      <c r="K28" s="5"/>
      <c r="L28" s="5"/>
      <c r="M28" s="5"/>
      <c r="N28" s="5"/>
      <c r="O28" s="5"/>
      <c r="P28" s="5"/>
      <c r="Q28" s="5"/>
      <c r="R28" s="5"/>
      <c r="S28" s="5"/>
      <c r="T28" s="5"/>
      <c r="U28" s="5"/>
      <c r="V28" s="5"/>
      <c r="W28" s="5"/>
    </row>
    <row r="29" spans="1:23" ht="12.75" customHeight="1" x14ac:dyDescent="0.2">
      <c r="A29" s="341"/>
      <c r="B29" s="348" t="str">
        <f>'RAS-funkcijski'!B88</f>
        <v>Rashodi vezani za stanovanje i kom. pogodnosti koji nisu drugdje svrstani</v>
      </c>
      <c r="C29" s="349"/>
      <c r="D29" s="349"/>
      <c r="E29" s="349"/>
      <c r="F29" s="350"/>
      <c r="G29" s="127" t="str">
        <f>'RAS-funkcijski'!C88</f>
        <v>066</v>
      </c>
      <c r="H29" s="275">
        <f>'RAS-funkcijski'!D88</f>
        <v>0</v>
      </c>
      <c r="I29" s="275">
        <f>'RAS-funkcijski'!E88</f>
        <v>83175.839999999997</v>
      </c>
      <c r="J29" s="5"/>
      <c r="K29" s="5"/>
      <c r="L29" s="5"/>
      <c r="M29" s="5"/>
      <c r="N29" s="5"/>
      <c r="O29" s="5"/>
      <c r="P29" s="5"/>
      <c r="Q29" s="5"/>
      <c r="R29" s="5"/>
      <c r="S29" s="5"/>
      <c r="T29" s="5"/>
      <c r="U29" s="5"/>
      <c r="V29" s="5"/>
      <c r="W29" s="5"/>
    </row>
    <row r="30" spans="1:23" ht="12.75" customHeight="1" x14ac:dyDescent="0.2">
      <c r="A30" s="341"/>
      <c r="B30" s="348" t="str">
        <f>'RAS-funkcijski'!B114</f>
        <v>Obrazovanje (šifre 091+092+093+094+095+096+097+098)</v>
      </c>
      <c r="C30" s="349"/>
      <c r="D30" s="349"/>
      <c r="E30" s="349"/>
      <c r="F30" s="350"/>
      <c r="G30" s="127" t="str">
        <f>'RAS-funkcijski'!C114</f>
        <v>09</v>
      </c>
      <c r="H30" s="275">
        <f>'RAS-funkcijski'!D114</f>
        <v>43041.97</v>
      </c>
      <c r="I30" s="275">
        <f>'RAS-funkcijski'!E114</f>
        <v>34104.129999999997</v>
      </c>
      <c r="J30" s="5"/>
      <c r="K30" s="5"/>
      <c r="L30" s="5"/>
      <c r="M30" s="5"/>
      <c r="N30" s="5"/>
      <c r="O30" s="5"/>
      <c r="P30" s="5"/>
      <c r="Q30" s="5"/>
      <c r="R30" s="5"/>
      <c r="S30" s="5"/>
      <c r="T30" s="5"/>
      <c r="U30" s="5"/>
      <c r="V30" s="5"/>
      <c r="W30" s="5"/>
    </row>
    <row r="31" spans="1:23" ht="12.75" customHeight="1" x14ac:dyDescent="0.2">
      <c r="A31" s="342"/>
      <c r="B31" s="351" t="str">
        <f>'RAS-funkcijski'!B141</f>
        <v>Kontrolni zbroj (šifre 01+02+03+04+05+06+07+08+09+10)</v>
      </c>
      <c r="C31" s="352"/>
      <c r="D31" s="352"/>
      <c r="E31" s="352"/>
      <c r="F31" s="353"/>
      <c r="G31" s="128" t="str">
        <f>'RAS-funkcijski'!C141</f>
        <v>R1</v>
      </c>
      <c r="H31" s="275">
        <f>'RAS-funkcijski'!D141</f>
        <v>2063356.1700000002</v>
      </c>
      <c r="I31" s="275">
        <f>'RAS-funkcijski'!E141</f>
        <v>1439667.15</v>
      </c>
      <c r="J31" s="5"/>
      <c r="K31" s="5"/>
      <c r="L31" s="5"/>
      <c r="M31" s="5"/>
      <c r="N31" s="5"/>
      <c r="O31" s="5"/>
      <c r="P31" s="5"/>
      <c r="Q31" s="5"/>
      <c r="R31" s="5"/>
      <c r="S31" s="5"/>
      <c r="T31" s="5"/>
      <c r="U31" s="5"/>
      <c r="V31" s="5"/>
      <c r="W31" s="5"/>
    </row>
    <row r="32" spans="1:23" ht="29.25" customHeight="1" x14ac:dyDescent="0.2">
      <c r="A32" s="200" t="s">
        <v>1989</v>
      </c>
      <c r="B32" s="343" t="s">
        <v>8</v>
      </c>
      <c r="C32" s="344"/>
      <c r="D32" s="344"/>
      <c r="E32" s="344"/>
      <c r="F32" s="345"/>
      <c r="G32" s="201" t="s">
        <v>9</v>
      </c>
      <c r="H32" s="265" t="s">
        <v>1993</v>
      </c>
      <c r="I32" s="266" t="s">
        <v>1994</v>
      </c>
      <c r="J32" s="5"/>
      <c r="K32" s="5"/>
      <c r="L32" s="5"/>
      <c r="M32" s="5"/>
      <c r="N32" s="5"/>
      <c r="O32" s="5"/>
      <c r="P32" s="5"/>
      <c r="Q32" s="5"/>
      <c r="R32" s="5"/>
      <c r="S32" s="5"/>
      <c r="T32" s="5"/>
      <c r="U32" s="5"/>
      <c r="V32" s="5"/>
      <c r="W32" s="5"/>
    </row>
    <row r="33" spans="1:23" ht="12.75" customHeight="1" x14ac:dyDescent="0.2">
      <c r="A33" s="340" t="s">
        <v>1982</v>
      </c>
      <c r="B33" s="354" t="str">
        <f>'P-VRIO'!B5</f>
        <v>Promjene u vrijednosti i obujmu imovine (šifre 91511+91512)</v>
      </c>
      <c r="C33" s="355"/>
      <c r="D33" s="355"/>
      <c r="E33" s="355"/>
      <c r="F33" s="356"/>
      <c r="G33" s="126" t="str">
        <f>'P-VRIO'!C5</f>
        <v>9151</v>
      </c>
      <c r="H33" s="275">
        <f>'P-VRIO'!D5</f>
        <v>0</v>
      </c>
      <c r="I33" s="275">
        <f>'P-VRIO'!E5</f>
        <v>2</v>
      </c>
      <c r="J33" s="5"/>
      <c r="K33" s="5"/>
      <c r="L33" s="5"/>
      <c r="M33" s="5"/>
      <c r="N33" s="5"/>
      <c r="O33" s="5"/>
      <c r="P33" s="5"/>
      <c r="Q33" s="5"/>
      <c r="R33" s="5"/>
      <c r="S33" s="5"/>
      <c r="T33" s="5"/>
      <c r="U33" s="5"/>
      <c r="V33" s="5"/>
      <c r="W33" s="5"/>
    </row>
    <row r="34" spans="1:23" ht="12.75" customHeight="1" x14ac:dyDescent="0.2">
      <c r="A34" s="341"/>
      <c r="B34" s="357" t="str">
        <f>'P-VRIO'!B22</f>
        <v>Promjene u obujmu imovine (šifre P016+P023)</v>
      </c>
      <c r="C34" s="349"/>
      <c r="D34" s="349"/>
      <c r="E34" s="349"/>
      <c r="F34" s="350"/>
      <c r="G34" s="127" t="str">
        <f>'P-VRIO'!C22</f>
        <v>91512</v>
      </c>
      <c r="H34" s="275">
        <f>'P-VRIO'!D22</f>
        <v>0</v>
      </c>
      <c r="I34" s="275">
        <f>'P-VRIO'!E22</f>
        <v>2</v>
      </c>
      <c r="J34" s="5"/>
      <c r="K34" s="5"/>
      <c r="L34" s="5"/>
      <c r="M34" s="5"/>
      <c r="N34" s="5"/>
      <c r="O34" s="5"/>
      <c r="P34" s="5"/>
      <c r="Q34" s="5"/>
      <c r="R34" s="5"/>
      <c r="S34" s="5"/>
      <c r="T34" s="5"/>
      <c r="U34" s="5"/>
      <c r="V34" s="5"/>
      <c r="W34" s="5"/>
    </row>
    <row r="35" spans="1:23" ht="12.75" customHeight="1" x14ac:dyDescent="0.2">
      <c r="A35" s="341"/>
      <c r="B35" s="357" t="str">
        <f>'P-VRIO'!B38</f>
        <v>Promjene u vrijednosti i obujmu obveza (šifre 91521+91522)</v>
      </c>
      <c r="C35" s="349"/>
      <c r="D35" s="349"/>
      <c r="E35" s="349"/>
      <c r="F35" s="350"/>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2"/>
      <c r="B36" s="358" t="str">
        <f>'P-VRIO'!B44</f>
        <v>Promjene u obujmu obveza (šifre P035 do P038)</v>
      </c>
      <c r="C36" s="352"/>
      <c r="D36" s="352"/>
      <c r="E36" s="352"/>
      <c r="F36" s="353"/>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3" t="s">
        <v>8</v>
      </c>
      <c r="C37" s="344"/>
      <c r="D37" s="344"/>
      <c r="E37" s="344"/>
      <c r="F37" s="345"/>
      <c r="G37" s="201" t="s">
        <v>9</v>
      </c>
      <c r="H37" s="265" t="s">
        <v>1990</v>
      </c>
      <c r="I37" s="266" t="s">
        <v>1951</v>
      </c>
      <c r="J37" s="5"/>
      <c r="K37" s="5"/>
      <c r="L37" s="5"/>
      <c r="M37" s="5"/>
      <c r="N37" s="5"/>
      <c r="O37" s="5"/>
      <c r="P37" s="5"/>
      <c r="Q37" s="5"/>
      <c r="R37" s="5"/>
      <c r="S37" s="5"/>
      <c r="T37" s="5"/>
      <c r="U37" s="5"/>
      <c r="V37" s="5"/>
      <c r="W37" s="5"/>
    </row>
    <row r="38" spans="1:23" ht="12.75" customHeight="1" x14ac:dyDescent="0.2">
      <c r="A38" s="340" t="s">
        <v>1983</v>
      </c>
      <c r="B38" s="359" t="str">
        <f>OBVEZE!B5</f>
        <v>Stanje obveza 1. siječnja (=stanju obveza iz Izvještaja o obvezama na 31. prosinca prethodne godine)</v>
      </c>
      <c r="C38" s="355"/>
      <c r="D38" s="355"/>
      <c r="E38" s="355"/>
      <c r="F38" s="356"/>
      <c r="G38" s="126" t="str">
        <f>OBVEZE!C5</f>
        <v>V001</v>
      </c>
      <c r="H38" s="275">
        <f>OBVEZE!D5</f>
        <v>297658.59000000003</v>
      </c>
      <c r="I38" s="275" t="s">
        <v>1995</v>
      </c>
      <c r="J38" s="5"/>
      <c r="K38" s="5"/>
      <c r="L38" s="5"/>
      <c r="M38" s="5"/>
      <c r="N38" s="5"/>
      <c r="O38" s="5"/>
      <c r="P38" s="5"/>
      <c r="Q38" s="5"/>
      <c r="R38" s="5"/>
      <c r="S38" s="5"/>
      <c r="T38" s="5"/>
      <c r="U38" s="5"/>
      <c r="V38" s="5"/>
      <c r="W38" s="5"/>
    </row>
    <row r="39" spans="1:23" ht="12.75" customHeight="1" x14ac:dyDescent="0.2">
      <c r="A39" s="341"/>
      <c r="B39" s="348" t="str">
        <f>OBVEZE!B44</f>
        <v>Stanje obveza na kraju izvještajnog razdoblja (šifre V001+V002-V004) i (šifre V007+V009)</v>
      </c>
      <c r="C39" s="349"/>
      <c r="D39" s="349"/>
      <c r="E39" s="349"/>
      <c r="F39" s="350"/>
      <c r="G39" s="127" t="str">
        <f>OBVEZE!C44</f>
        <v>V006</v>
      </c>
      <c r="H39" s="275" t="s">
        <v>1995</v>
      </c>
      <c r="I39" s="275">
        <f>OBVEZE!D44</f>
        <v>293661.7200000002</v>
      </c>
      <c r="J39" s="5"/>
      <c r="K39" s="5"/>
      <c r="L39" s="5"/>
      <c r="M39" s="5"/>
      <c r="N39" s="5"/>
      <c r="O39" s="5"/>
      <c r="P39" s="5"/>
      <c r="Q39" s="5"/>
      <c r="R39" s="5"/>
      <c r="S39" s="5"/>
      <c r="T39" s="5"/>
      <c r="U39" s="5"/>
      <c r="V39" s="5"/>
      <c r="W39" s="5"/>
    </row>
    <row r="40" spans="1:23" ht="12.75" customHeight="1" x14ac:dyDescent="0.2">
      <c r="A40" s="341"/>
      <c r="B40" s="348" t="str">
        <f>OBVEZE!B45</f>
        <v>Stanje dospjelih obveza na kraju izvještajnog razdoblja (šifre V008+D23+D24 + 'D dio 25,26' + D27)</v>
      </c>
      <c r="C40" s="349"/>
      <c r="D40" s="349"/>
      <c r="E40" s="349"/>
      <c r="F40" s="350"/>
      <c r="G40" s="127" t="str">
        <f>OBVEZE!C45</f>
        <v>V007</v>
      </c>
      <c r="H40" s="275" t="s">
        <v>1995</v>
      </c>
      <c r="I40" s="275">
        <f>OBVEZE!D45</f>
        <v>26620.400000000001</v>
      </c>
      <c r="J40" s="5"/>
      <c r="K40" s="5"/>
      <c r="L40" s="5"/>
      <c r="M40" s="5"/>
      <c r="N40" s="5"/>
      <c r="O40" s="5"/>
      <c r="P40" s="5"/>
      <c r="Q40" s="5"/>
      <c r="R40" s="5"/>
      <c r="S40" s="5"/>
      <c r="T40" s="5"/>
      <c r="U40" s="5"/>
      <c r="V40" s="5"/>
      <c r="W40" s="5"/>
    </row>
    <row r="41" spans="1:23" ht="12.75" customHeight="1" x14ac:dyDescent="0.2">
      <c r="A41" s="342"/>
      <c r="B41" s="351" t="str">
        <f>OBVEZE!B104</f>
        <v>Stanje nedospjelih obveza na kraju izvještajnog razdoblja (šifre V010 + ND23 + ND24 + 'ND dio 25,26' + ND27)</v>
      </c>
      <c r="C41" s="352"/>
      <c r="D41" s="352"/>
      <c r="E41" s="352"/>
      <c r="F41" s="353"/>
      <c r="G41" s="128" t="str">
        <f>OBVEZE!C104</f>
        <v>V009</v>
      </c>
      <c r="H41" s="276" t="s">
        <v>1995</v>
      </c>
      <c r="I41" s="276">
        <f>OBVEZE!D104</f>
        <v>267041.32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1996</v>
      </c>
      <c r="F44" s="346"/>
      <c r="G44" s="229"/>
      <c r="H44" s="347" t="s">
        <v>1997</v>
      </c>
      <c r="I44" s="347"/>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650" sqref="E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9" t="s">
        <v>6</v>
      </c>
      <c r="B2" s="370"/>
      <c r="C2" s="370"/>
      <c r="D2" s="370"/>
      <c r="E2" s="370"/>
      <c r="F2" s="370"/>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1" t="s">
        <v>14</v>
      </c>
      <c r="B5" s="372"/>
      <c r="C5" s="166"/>
      <c r="D5" s="52"/>
      <c r="E5" s="52"/>
      <c r="F5" s="44"/>
    </row>
    <row r="6" spans="1:24" ht="12.75" customHeight="1" x14ac:dyDescent="0.2">
      <c r="A6" s="63">
        <v>6</v>
      </c>
      <c r="B6" s="220" t="s">
        <v>15</v>
      </c>
      <c r="C6" s="247" t="s">
        <v>16</v>
      </c>
      <c r="D6" s="60">
        <f>D7+D43+D49+D82+D106+D125+D134+D140</f>
        <v>1249733.99</v>
      </c>
      <c r="E6" s="60">
        <f>E7+E43+E49+E82+E106+E125+E134+E140</f>
        <v>1371444.8199999998</v>
      </c>
      <c r="F6" s="45">
        <f t="shared" ref="F6:F132" si="0">IF(D6&lt;&gt;0,IF(E6/D6&gt;=100,"&gt;&gt;100",E6/D6*100),"-")</f>
        <v>109.73893892411455</v>
      </c>
    </row>
    <row r="7" spans="1:24" ht="12.75" customHeight="1" x14ac:dyDescent="0.2">
      <c r="A7" s="63">
        <v>61</v>
      </c>
      <c r="B7" s="220" t="s">
        <v>17</v>
      </c>
      <c r="C7" s="247" t="s">
        <v>18</v>
      </c>
      <c r="D7" s="60">
        <f>D8+D17+D23+D29+D36+D39</f>
        <v>320131.09999999998</v>
      </c>
      <c r="E7" s="60">
        <f>E8+E17+E23+E29+E36+E39</f>
        <v>386674.9</v>
      </c>
      <c r="F7" s="45">
        <f t="shared" si="0"/>
        <v>120.78642156291596</v>
      </c>
    </row>
    <row r="8" spans="1:24" ht="12.75" customHeight="1" x14ac:dyDescent="0.2">
      <c r="A8" s="63">
        <v>611</v>
      </c>
      <c r="B8" s="220" t="s">
        <v>19</v>
      </c>
      <c r="C8" s="247" t="s">
        <v>20</v>
      </c>
      <c r="D8" s="60">
        <f>SUM(D9:D14)-D15-D16</f>
        <v>308079.92</v>
      </c>
      <c r="E8" s="60">
        <f>SUM(E9:E14)-E15-E16</f>
        <v>359344.68</v>
      </c>
      <c r="F8" s="45">
        <f t="shared" si="0"/>
        <v>116.64008481954941</v>
      </c>
    </row>
    <row r="9" spans="1:24" ht="12.75" customHeight="1" x14ac:dyDescent="0.2">
      <c r="A9" s="63">
        <v>6111</v>
      </c>
      <c r="B9" s="65" t="s">
        <v>21</v>
      </c>
      <c r="C9" s="247" t="s">
        <v>22</v>
      </c>
      <c r="D9" s="194">
        <v>322531.92</v>
      </c>
      <c r="E9" s="194">
        <v>359344.68</v>
      </c>
      <c r="F9" s="45">
        <f t="shared" si="0"/>
        <v>111.41367961347825</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14452</v>
      </c>
      <c r="E15" s="194"/>
      <c r="F15" s="45">
        <f t="shared" si="0"/>
        <v>0</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9921.99</v>
      </c>
      <c r="E23" s="60">
        <f t="shared" si="2"/>
        <v>23912.84</v>
      </c>
      <c r="F23" s="45">
        <f t="shared" si="0"/>
        <v>241.00850736596189</v>
      </c>
    </row>
    <row r="24" spans="1:6" ht="12.75" customHeight="1" x14ac:dyDescent="0.2">
      <c r="A24" s="63">
        <v>6131</v>
      </c>
      <c r="B24" s="65" t="s">
        <v>51</v>
      </c>
      <c r="C24" s="247" t="s">
        <v>52</v>
      </c>
      <c r="D24" s="194">
        <v>0</v>
      </c>
      <c r="E24" s="194">
        <v>673.62</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9921.99</v>
      </c>
      <c r="E27" s="194">
        <v>23239.22</v>
      </c>
      <c r="F27" s="45">
        <f t="shared" si="0"/>
        <v>234.21934511121259</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2129.19</v>
      </c>
      <c r="E29" s="60">
        <f>SUM(E30:E35)</f>
        <v>3417.38</v>
      </c>
      <c r="F29" s="45">
        <f t="shared" si="0"/>
        <v>160.50141133482686</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2129.19</v>
      </c>
      <c r="E31" s="194">
        <v>3417.38</v>
      </c>
      <c r="F31" s="45">
        <f t="shared" si="0"/>
        <v>160.50141133482686</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542072.9</v>
      </c>
      <c r="E49" s="60">
        <f>E50+E53+E58+E61+E64+E68+E71+E74+E77</f>
        <v>637538.6</v>
      </c>
      <c r="F49" s="45">
        <f t="shared" si="0"/>
        <v>117.61122904317851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521190.57</v>
      </c>
      <c r="E58" s="60">
        <f t="shared" si="9"/>
        <v>199208.75</v>
      </c>
      <c r="F58" s="45">
        <f t="shared" si="0"/>
        <v>38.221863837636199</v>
      </c>
    </row>
    <row r="59" spans="1:6" ht="24" x14ac:dyDescent="0.2">
      <c r="A59" s="63">
        <v>6331</v>
      </c>
      <c r="B59" s="65" t="s">
        <v>121</v>
      </c>
      <c r="C59" s="247" t="s">
        <v>122</v>
      </c>
      <c r="D59" s="194">
        <v>458190.57</v>
      </c>
      <c r="E59" s="194">
        <v>78936.77</v>
      </c>
      <c r="F59" s="45">
        <f t="shared" si="0"/>
        <v>17.227934219597753</v>
      </c>
    </row>
    <row r="60" spans="1:6" ht="24" x14ac:dyDescent="0.2">
      <c r="A60" s="63">
        <v>6332</v>
      </c>
      <c r="B60" s="65" t="s">
        <v>123</v>
      </c>
      <c r="C60" s="247" t="s">
        <v>124</v>
      </c>
      <c r="D60" s="194">
        <v>63000</v>
      </c>
      <c r="E60" s="194">
        <v>120271.98</v>
      </c>
      <c r="F60" s="45">
        <f t="shared" si="0"/>
        <v>190.90790476190475</v>
      </c>
    </row>
    <row r="61" spans="1:6" ht="12.75" customHeight="1" x14ac:dyDescent="0.2">
      <c r="A61" s="63">
        <v>634</v>
      </c>
      <c r="B61" s="65" t="s">
        <v>125</v>
      </c>
      <c r="C61" s="247" t="s">
        <v>126</v>
      </c>
      <c r="D61" s="60">
        <f t="shared" ref="D61:E61" si="10">SUM(D62:D63)</f>
        <v>15574.49</v>
      </c>
      <c r="E61" s="60">
        <f t="shared" si="10"/>
        <v>0</v>
      </c>
      <c r="F61" s="45">
        <f t="shared" si="0"/>
        <v>0</v>
      </c>
    </row>
    <row r="62" spans="1:6" ht="12.75" customHeight="1" x14ac:dyDescent="0.2">
      <c r="A62" s="63">
        <v>6341</v>
      </c>
      <c r="B62" s="65" t="s">
        <v>127</v>
      </c>
      <c r="C62" s="247" t="s">
        <v>128</v>
      </c>
      <c r="D62" s="194">
        <v>15574.49</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5307.84</v>
      </c>
      <c r="E64" s="60">
        <f>SUM(E65:E67)</f>
        <v>438329.85</v>
      </c>
      <c r="F64" s="45">
        <f t="shared" si="0"/>
        <v>8258.158686019171</v>
      </c>
    </row>
    <row r="65" spans="1:6" ht="12.75" customHeight="1" x14ac:dyDescent="0.2">
      <c r="A65" s="63">
        <v>6351</v>
      </c>
      <c r="B65" s="65" t="s">
        <v>133</v>
      </c>
      <c r="C65" s="247" t="s">
        <v>134</v>
      </c>
      <c r="D65" s="194">
        <v>5307.84</v>
      </c>
      <c r="E65" s="194"/>
      <c r="F65" s="45">
        <f t="shared" si="0"/>
        <v>0</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v>438329.85</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306985.05</v>
      </c>
      <c r="E82" s="60">
        <f t="shared" si="15"/>
        <v>287807.7</v>
      </c>
      <c r="F82" s="45">
        <f t="shared" si="0"/>
        <v>93.753001978435108</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306985.05</v>
      </c>
      <c r="E91" s="60">
        <f t="shared" si="17"/>
        <v>287807.7</v>
      </c>
      <c r="F91" s="45">
        <f t="shared" si="0"/>
        <v>93.753001978435108</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11859.61</v>
      </c>
      <c r="E93" s="194">
        <v>9951.94</v>
      </c>
      <c r="F93" s="45">
        <f t="shared" si="0"/>
        <v>83.91456380100189</v>
      </c>
    </row>
    <row r="94" spans="1:6" ht="12.75" customHeight="1" x14ac:dyDescent="0.2">
      <c r="A94" s="63">
        <v>6423</v>
      </c>
      <c r="B94" s="64" t="s">
        <v>191</v>
      </c>
      <c r="C94" s="247" t="s">
        <v>192</v>
      </c>
      <c r="D94" s="194">
        <v>295125.44</v>
      </c>
      <c r="E94" s="194">
        <v>277855.76</v>
      </c>
      <c r="F94" s="45">
        <f t="shared" si="0"/>
        <v>94.148359423030428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80544.94</v>
      </c>
      <c r="E106" s="60">
        <f>E107+E112+E120+E124</f>
        <v>59423.619999999995</v>
      </c>
      <c r="F106" s="45">
        <f t="shared" si="0"/>
        <v>73.776974692637424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42939.81</v>
      </c>
      <c r="E112" s="60">
        <f t="shared" si="20"/>
        <v>17801.66</v>
      </c>
      <c r="F112" s="45">
        <f t="shared" si="0"/>
        <v>41.457239796822577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2.4500000000000002</v>
      </c>
      <c r="E114" s="194"/>
      <c r="F114" s="45">
        <f t="shared" si="0"/>
        <v>0</v>
      </c>
    </row>
    <row r="115" spans="1:6" ht="12.75" customHeight="1" x14ac:dyDescent="0.2">
      <c r="A115" s="63">
        <v>6524</v>
      </c>
      <c r="B115" s="64" t="s">
        <v>233</v>
      </c>
      <c r="C115" s="247" t="s">
        <v>234</v>
      </c>
      <c r="D115" s="194">
        <v>36187.17</v>
      </c>
      <c r="E115" s="194">
        <v>17801.66</v>
      </c>
      <c r="F115" s="45">
        <f t="shared" si="0"/>
        <v>49.19329143450566</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6750.19</v>
      </c>
      <c r="E117" s="194"/>
      <c r="F117" s="45">
        <f t="shared" si="0"/>
        <v>0</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37605.129999999997</v>
      </c>
      <c r="E120" s="60">
        <f t="shared" si="21"/>
        <v>41621.96</v>
      </c>
      <c r="F120" s="45">
        <f t="shared" si="0"/>
        <v>110.68160115388513</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37605.129999999997</v>
      </c>
      <c r="E122" s="194">
        <v>41621.96</v>
      </c>
      <c r="F122" s="45">
        <f t="shared" si="0"/>
        <v>110.68160115388513</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995996.92999999993</v>
      </c>
      <c r="E152" s="60">
        <f>E153+E164+E202+E221+E230+E262+E273</f>
        <v>1289569.8500000001</v>
      </c>
      <c r="F152" s="45">
        <f t="shared" si="26"/>
        <v>129.47528362361521</v>
      </c>
    </row>
    <row r="153" spans="1:6" ht="12.75" customHeight="1" x14ac:dyDescent="0.2">
      <c r="A153" s="63">
        <v>31</v>
      </c>
      <c r="B153" s="64" t="s">
        <v>308</v>
      </c>
      <c r="C153" s="247" t="s">
        <v>309</v>
      </c>
      <c r="D153" s="60">
        <f t="shared" ref="D153:E153" si="30">D154+D159+D160</f>
        <v>184579.8</v>
      </c>
      <c r="E153" s="60">
        <f t="shared" si="30"/>
        <v>277719.26</v>
      </c>
      <c r="F153" s="45">
        <f t="shared" si="26"/>
        <v>150.46026704980719</v>
      </c>
    </row>
    <row r="154" spans="1:6" ht="12.75" customHeight="1" x14ac:dyDescent="0.2">
      <c r="A154" s="63">
        <v>311</v>
      </c>
      <c r="B154" s="64" t="s">
        <v>310</v>
      </c>
      <c r="C154" s="247" t="s">
        <v>311</v>
      </c>
      <c r="D154" s="60">
        <f t="shared" ref="D154:E154" si="31">SUM(D155:D158)</f>
        <v>154242.5</v>
      </c>
      <c r="E154" s="60">
        <f t="shared" si="31"/>
        <v>233921.59</v>
      </c>
      <c r="F154" s="45">
        <f t="shared" si="26"/>
        <v>151.65832374345592</v>
      </c>
    </row>
    <row r="155" spans="1:6" ht="12.75" customHeight="1" x14ac:dyDescent="0.2">
      <c r="A155" s="63">
        <v>3111</v>
      </c>
      <c r="B155" s="64" t="s">
        <v>312</v>
      </c>
      <c r="C155" s="247" t="s">
        <v>313</v>
      </c>
      <c r="D155" s="194">
        <v>154242.5</v>
      </c>
      <c r="E155" s="194">
        <v>233921.59</v>
      </c>
      <c r="F155" s="45">
        <f t="shared" si="26"/>
        <v>151.65832374345592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6160</v>
      </c>
      <c r="E159" s="194">
        <v>5200</v>
      </c>
      <c r="F159" s="45">
        <f t="shared" si="26"/>
        <v>84.415584415584405</v>
      </c>
    </row>
    <row r="160" spans="1:6" ht="12.75" customHeight="1" x14ac:dyDescent="0.2">
      <c r="A160" s="63">
        <v>313</v>
      </c>
      <c r="B160" s="65" t="s">
        <v>322</v>
      </c>
      <c r="C160" s="247" t="s">
        <v>323</v>
      </c>
      <c r="D160" s="60">
        <f t="shared" ref="D160:E160" si="32">SUM(D161:D163)</f>
        <v>24177.3</v>
      </c>
      <c r="E160" s="60">
        <f t="shared" si="32"/>
        <v>38597.67</v>
      </c>
      <c r="F160" s="45">
        <f t="shared" si="26"/>
        <v>159.64425308036877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24177.3</v>
      </c>
      <c r="E162" s="194">
        <v>38597.67</v>
      </c>
      <c r="F162" s="45">
        <f t="shared" si="26"/>
        <v>159.64425308036877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384257.58999999997</v>
      </c>
      <c r="E164" s="60">
        <f>E165+E170+E178+E188+E189+E194</f>
        <v>457772.45999999996</v>
      </c>
      <c r="F164" s="45">
        <f t="shared" si="26"/>
        <v>119.13166373629731</v>
      </c>
    </row>
    <row r="165" spans="1:6" ht="12.75" customHeight="1" x14ac:dyDescent="0.2">
      <c r="A165" s="63">
        <v>321</v>
      </c>
      <c r="B165" s="64" t="s">
        <v>332</v>
      </c>
      <c r="C165" s="247" t="s">
        <v>333</v>
      </c>
      <c r="D165" s="60">
        <f t="shared" ref="D165:E165" si="33">SUM(D166:D169)</f>
        <v>6821.7</v>
      </c>
      <c r="E165" s="60">
        <f t="shared" si="33"/>
        <v>8433.76</v>
      </c>
      <c r="F165" s="45">
        <f t="shared" si="26"/>
        <v>123.63135288857616</v>
      </c>
    </row>
    <row r="166" spans="1:6" ht="12.75" customHeight="1" x14ac:dyDescent="0.2">
      <c r="A166" s="63">
        <v>3211</v>
      </c>
      <c r="B166" s="64" t="s">
        <v>334</v>
      </c>
      <c r="C166" s="247" t="s">
        <v>335</v>
      </c>
      <c r="D166" s="194">
        <v>930.82</v>
      </c>
      <c r="E166" s="194">
        <v>2744.92</v>
      </c>
      <c r="F166" s="45">
        <f t="shared" si="26"/>
        <v>294.89267527556348</v>
      </c>
    </row>
    <row r="167" spans="1:6" ht="12.75" customHeight="1" x14ac:dyDescent="0.2">
      <c r="A167" s="63">
        <v>3212</v>
      </c>
      <c r="B167" s="64" t="s">
        <v>336</v>
      </c>
      <c r="C167" s="247" t="s">
        <v>337</v>
      </c>
      <c r="D167" s="194">
        <v>3767.13</v>
      </c>
      <c r="E167" s="194">
        <v>2688.84</v>
      </c>
      <c r="F167" s="45">
        <f t="shared" si="26"/>
        <v>71.376352820316797</v>
      </c>
    </row>
    <row r="168" spans="1:6" ht="12.75" customHeight="1" x14ac:dyDescent="0.2">
      <c r="A168" s="63">
        <v>3213</v>
      </c>
      <c r="B168" s="64" t="s">
        <v>338</v>
      </c>
      <c r="C168" s="247" t="s">
        <v>339</v>
      </c>
      <c r="D168" s="194">
        <v>2123.75</v>
      </c>
      <c r="E168" s="194">
        <v>3000</v>
      </c>
      <c r="F168" s="45">
        <f t="shared" si="26"/>
        <v>141.25956444967628</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46398.57</v>
      </c>
      <c r="E170" s="60">
        <f t="shared" si="34"/>
        <v>61217.569999999992</v>
      </c>
      <c r="F170" s="45">
        <f t="shared" si="26"/>
        <v>131.93848431104664</v>
      </c>
    </row>
    <row r="171" spans="1:6" ht="12.75" customHeight="1" x14ac:dyDescent="0.2">
      <c r="A171" s="63">
        <v>3221</v>
      </c>
      <c r="B171" s="64" t="s">
        <v>344</v>
      </c>
      <c r="C171" s="247" t="s">
        <v>345</v>
      </c>
      <c r="D171" s="194">
        <v>3915.55</v>
      </c>
      <c r="E171" s="194">
        <v>2383.96</v>
      </c>
      <c r="F171" s="45">
        <f t="shared" si="26"/>
        <v>60.884422367228098</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34588.959999999999</v>
      </c>
      <c r="E173" s="194">
        <v>38267.1</v>
      </c>
      <c r="F173" s="45">
        <f t="shared" si="26"/>
        <v>110.63385542670264</v>
      </c>
    </row>
    <row r="174" spans="1:6" ht="12.75" customHeight="1" x14ac:dyDescent="0.2">
      <c r="A174" s="63">
        <v>3224</v>
      </c>
      <c r="B174" s="65" t="s">
        <v>350</v>
      </c>
      <c r="C174" s="247" t="s">
        <v>351</v>
      </c>
      <c r="D174" s="194">
        <v>6657.39</v>
      </c>
      <c r="E174" s="194">
        <v>9547.31</v>
      </c>
      <c r="F174" s="45">
        <f t="shared" si="26"/>
        <v>143.4092039072369</v>
      </c>
    </row>
    <row r="175" spans="1:6" ht="12.75" customHeight="1" x14ac:dyDescent="0.2">
      <c r="A175" s="63">
        <v>3225</v>
      </c>
      <c r="B175" s="65" t="s">
        <v>352</v>
      </c>
      <c r="C175" s="247" t="s">
        <v>353</v>
      </c>
      <c r="D175" s="194">
        <v>1100.6400000000001</v>
      </c>
      <c r="E175" s="194">
        <v>9911.39</v>
      </c>
      <c r="F175" s="45">
        <f t="shared" si="26"/>
        <v>900.51152056985018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136.03</v>
      </c>
      <c r="E177" s="194">
        <v>1107.81</v>
      </c>
      <c r="F177" s="45">
        <f t="shared" si="26"/>
        <v>814.38653238256256</v>
      </c>
    </row>
    <row r="178" spans="1:6" ht="12.75" customHeight="1" x14ac:dyDescent="0.2">
      <c r="A178" s="63">
        <v>323</v>
      </c>
      <c r="B178" s="65" t="s">
        <v>358</v>
      </c>
      <c r="C178" s="247" t="s">
        <v>359</v>
      </c>
      <c r="D178" s="60">
        <f t="shared" ref="D178:E178" si="35">SUM(D179:D187)</f>
        <v>269252.74999999994</v>
      </c>
      <c r="E178" s="60">
        <f t="shared" si="35"/>
        <v>289932.28000000003</v>
      </c>
      <c r="F178" s="45">
        <f t="shared" si="26"/>
        <v>107.6803412407116</v>
      </c>
    </row>
    <row r="179" spans="1:6" ht="12.75" customHeight="1" x14ac:dyDescent="0.2">
      <c r="A179" s="63">
        <v>3231</v>
      </c>
      <c r="B179" s="65" t="s">
        <v>360</v>
      </c>
      <c r="C179" s="247" t="s">
        <v>361</v>
      </c>
      <c r="D179" s="194">
        <v>4201.71</v>
      </c>
      <c r="E179" s="194">
        <v>3782.46</v>
      </c>
      <c r="F179" s="45">
        <f t="shared" si="26"/>
        <v>90.021919647000857</v>
      </c>
    </row>
    <row r="180" spans="1:6" ht="12.75" customHeight="1" x14ac:dyDescent="0.2">
      <c r="A180" s="63">
        <v>3232</v>
      </c>
      <c r="B180" s="65" t="s">
        <v>362</v>
      </c>
      <c r="C180" s="247" t="s">
        <v>363</v>
      </c>
      <c r="D180" s="194">
        <v>164790.03</v>
      </c>
      <c r="E180" s="194">
        <v>113412.57</v>
      </c>
      <c r="F180" s="45">
        <f t="shared" si="26"/>
        <v>68.822470631263315</v>
      </c>
    </row>
    <row r="181" spans="1:6" ht="12.75" customHeight="1" x14ac:dyDescent="0.2">
      <c r="A181" s="63">
        <v>3233</v>
      </c>
      <c r="B181" s="65" t="s">
        <v>364</v>
      </c>
      <c r="C181" s="247" t="s">
        <v>365</v>
      </c>
      <c r="D181" s="194">
        <v>10706.38</v>
      </c>
      <c r="E181" s="194">
        <v>13434.63</v>
      </c>
      <c r="F181" s="45">
        <f t="shared" si="26"/>
        <v>125.48246933137064</v>
      </c>
    </row>
    <row r="182" spans="1:6" ht="12.75" customHeight="1" x14ac:dyDescent="0.2">
      <c r="A182" s="63">
        <v>3234</v>
      </c>
      <c r="B182" s="65" t="s">
        <v>366</v>
      </c>
      <c r="C182" s="247" t="s">
        <v>367</v>
      </c>
      <c r="D182" s="194">
        <v>13565.36</v>
      </c>
      <c r="E182" s="194">
        <v>23059.69</v>
      </c>
      <c r="F182" s="45">
        <f t="shared" si="26"/>
        <v>169.98951741789378</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7770.9</v>
      </c>
      <c r="E184" s="194">
        <v>9409.2999999999993</v>
      </c>
      <c r="F184" s="45">
        <f t="shared" si="26"/>
        <v>121.08378694874466</v>
      </c>
    </row>
    <row r="185" spans="1:6" ht="12.75" customHeight="1" x14ac:dyDescent="0.2">
      <c r="A185" s="63">
        <v>3237</v>
      </c>
      <c r="B185" s="64" t="s">
        <v>372</v>
      </c>
      <c r="C185" s="247" t="s">
        <v>373</v>
      </c>
      <c r="D185" s="194">
        <v>50902.95</v>
      </c>
      <c r="E185" s="194">
        <v>100527.36</v>
      </c>
      <c r="F185" s="45">
        <f t="shared" si="26"/>
        <v>197.48827916653161</v>
      </c>
    </row>
    <row r="186" spans="1:6" ht="12.75" customHeight="1" x14ac:dyDescent="0.2">
      <c r="A186" s="63">
        <v>3238</v>
      </c>
      <c r="B186" s="64" t="s">
        <v>374</v>
      </c>
      <c r="C186" s="247" t="s">
        <v>375</v>
      </c>
      <c r="D186" s="194">
        <v>6505</v>
      </c>
      <c r="E186" s="325">
        <v>14803.7</v>
      </c>
      <c r="F186" s="45">
        <f t="shared" si="26"/>
        <v>227.57417371252885</v>
      </c>
    </row>
    <row r="187" spans="1:6" ht="12.75" customHeight="1" x14ac:dyDescent="0.2">
      <c r="A187" s="63">
        <v>3239</v>
      </c>
      <c r="B187" s="64" t="s">
        <v>376</v>
      </c>
      <c r="C187" s="247" t="s">
        <v>377</v>
      </c>
      <c r="D187" s="194">
        <v>10810.42</v>
      </c>
      <c r="E187" s="194">
        <v>11502.57</v>
      </c>
      <c r="F187" s="45">
        <f t="shared" si="26"/>
        <v>106.40261895467521</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61784.570000000007</v>
      </c>
      <c r="E194" s="60">
        <f t="shared" si="36"/>
        <v>98188.85</v>
      </c>
      <c r="F194" s="45">
        <f t="shared" si="26"/>
        <v>158.92131320166183</v>
      </c>
    </row>
    <row r="195" spans="1:6" ht="12.75" customHeight="1" x14ac:dyDescent="0.2">
      <c r="A195" s="63">
        <v>3291</v>
      </c>
      <c r="B195" s="183" t="s">
        <v>392</v>
      </c>
      <c r="C195" s="247" t="s">
        <v>393</v>
      </c>
      <c r="D195" s="194">
        <v>8506.7000000000007</v>
      </c>
      <c r="E195" s="194">
        <v>9306.92</v>
      </c>
      <c r="F195" s="45">
        <f t="shared" si="26"/>
        <v>109.40693806058752</v>
      </c>
    </row>
    <row r="196" spans="1:6" ht="12.75" customHeight="1" x14ac:dyDescent="0.2">
      <c r="A196" s="63">
        <v>3292</v>
      </c>
      <c r="B196" s="64" t="s">
        <v>394</v>
      </c>
      <c r="C196" s="247" t="s">
        <v>395</v>
      </c>
      <c r="D196" s="194">
        <v>2649.85</v>
      </c>
      <c r="E196" s="194">
        <v>4098.97</v>
      </c>
      <c r="F196" s="45">
        <f t="shared" si="26"/>
        <v>154.68686906806047</v>
      </c>
    </row>
    <row r="197" spans="1:6" ht="12.75" customHeight="1" x14ac:dyDescent="0.2">
      <c r="A197" s="63">
        <v>3293</v>
      </c>
      <c r="B197" s="64" t="s">
        <v>396</v>
      </c>
      <c r="C197" s="247" t="s">
        <v>397</v>
      </c>
      <c r="D197" s="194">
        <v>681.76</v>
      </c>
      <c r="E197" s="194">
        <v>4227.25</v>
      </c>
      <c r="F197" s="45">
        <f t="shared" si="26"/>
        <v>620.0495775639522</v>
      </c>
    </row>
    <row r="198" spans="1:6" ht="12.75" customHeight="1" x14ac:dyDescent="0.2">
      <c r="A198" s="63">
        <v>3294</v>
      </c>
      <c r="B198" s="64" t="s">
        <v>398</v>
      </c>
      <c r="C198" s="247" t="s">
        <v>399</v>
      </c>
      <c r="D198" s="194">
        <v>8633.23</v>
      </c>
      <c r="E198" s="194">
        <v>12964.82</v>
      </c>
      <c r="F198" s="45">
        <f t="shared" si="26"/>
        <v>150.17345767458994</v>
      </c>
    </row>
    <row r="199" spans="1:6" ht="12.75" customHeight="1" x14ac:dyDescent="0.2">
      <c r="A199" s="63">
        <v>3295</v>
      </c>
      <c r="B199" s="64" t="s">
        <v>400</v>
      </c>
      <c r="C199" s="247" t="s">
        <v>401</v>
      </c>
      <c r="D199" s="194">
        <v>484.13</v>
      </c>
      <c r="E199" s="194">
        <v>305.56</v>
      </c>
      <c r="F199" s="45">
        <f t="shared" si="26"/>
        <v>63.115278953999962</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40828.9</v>
      </c>
      <c r="E201" s="194">
        <v>67285.33</v>
      </c>
      <c r="F201" s="45">
        <f t="shared" si="26"/>
        <v>164.79829238603048</v>
      </c>
    </row>
    <row r="202" spans="1:6" ht="12.75" customHeight="1" x14ac:dyDescent="0.2">
      <c r="A202" s="63">
        <v>34</v>
      </c>
      <c r="B202" s="183" t="s">
        <v>406</v>
      </c>
      <c r="C202" s="247" t="s">
        <v>407</v>
      </c>
      <c r="D202" s="60">
        <f t="shared" ref="D202:E202" si="37">D203+D208+D216</f>
        <v>8931.0600000000013</v>
      </c>
      <c r="E202" s="60">
        <f t="shared" si="37"/>
        <v>16728.25</v>
      </c>
      <c r="F202" s="45">
        <f t="shared" si="26"/>
        <v>187.30419457488804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1523.54</v>
      </c>
      <c r="E208" s="60">
        <f t="shared" si="39"/>
        <v>635.75</v>
      </c>
      <c r="F208" s="45">
        <f t="shared" si="26"/>
        <v>41.728474473922574</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1523.54</v>
      </c>
      <c r="E210" s="194">
        <v>635.75</v>
      </c>
      <c r="F210" s="45">
        <f t="shared" si="26"/>
        <v>41.728474473922574</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7407.52</v>
      </c>
      <c r="E216" s="60">
        <f t="shared" si="40"/>
        <v>16092.5</v>
      </c>
      <c r="F216" s="45">
        <f t="shared" si="26"/>
        <v>217.24544786919236</v>
      </c>
    </row>
    <row r="217" spans="1:6" ht="12.75" customHeight="1" x14ac:dyDescent="0.2">
      <c r="A217" s="63">
        <v>3431</v>
      </c>
      <c r="B217" s="182" t="s">
        <v>436</v>
      </c>
      <c r="C217" s="247" t="s">
        <v>437</v>
      </c>
      <c r="D217" s="194">
        <v>2052.67</v>
      </c>
      <c r="E217" s="194">
        <v>2478.9499999999998</v>
      </c>
      <c r="F217" s="45">
        <f t="shared" si="26"/>
        <v>120.76709846200313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10.34</v>
      </c>
      <c r="E219" s="194">
        <v>26.4</v>
      </c>
      <c r="F219" s="45">
        <f t="shared" si="26"/>
        <v>255.31914893617019</v>
      </c>
    </row>
    <row r="220" spans="1:6" ht="12.75" customHeight="1" x14ac:dyDescent="0.2">
      <c r="A220" s="63">
        <v>3434</v>
      </c>
      <c r="B220" s="65" t="s">
        <v>442</v>
      </c>
      <c r="C220" s="247" t="s">
        <v>443</v>
      </c>
      <c r="D220" s="194">
        <v>5344.51</v>
      </c>
      <c r="E220" s="194">
        <v>13587.15</v>
      </c>
      <c r="F220" s="45">
        <f t="shared" si="26"/>
        <v>254.22629951108706</v>
      </c>
    </row>
    <row r="221" spans="1:6" ht="12.75" customHeight="1" x14ac:dyDescent="0.2">
      <c r="A221" s="63">
        <v>35</v>
      </c>
      <c r="B221" s="65" t="s">
        <v>444</v>
      </c>
      <c r="C221" s="247" t="s">
        <v>445</v>
      </c>
      <c r="D221" s="60">
        <f t="shared" ref="D221:E221" si="41">D222+D225+D229</f>
        <v>24642.77</v>
      </c>
      <c r="E221" s="60">
        <f t="shared" si="41"/>
        <v>33913.79</v>
      </c>
      <c r="F221" s="45">
        <f t="shared" si="26"/>
        <v>137.62166347370851</v>
      </c>
    </row>
    <row r="222" spans="1:6" ht="24" x14ac:dyDescent="0.2">
      <c r="A222" s="63">
        <v>351</v>
      </c>
      <c r="B222" s="65" t="s">
        <v>446</v>
      </c>
      <c r="C222" s="247" t="s">
        <v>447</v>
      </c>
      <c r="D222" s="60">
        <f t="shared" ref="D222:E222" si="42">SUM(D223:D224)</f>
        <v>881.21</v>
      </c>
      <c r="E222" s="60">
        <f t="shared" si="42"/>
        <v>980.61</v>
      </c>
      <c r="F222" s="45">
        <f t="shared" si="26"/>
        <v>111.27994462159985</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881.21</v>
      </c>
      <c r="E224" s="194">
        <v>980.61</v>
      </c>
      <c r="F224" s="45">
        <f t="shared" si="26"/>
        <v>111.27994462159985</v>
      </c>
    </row>
    <row r="225" spans="1:6" ht="36" x14ac:dyDescent="0.2">
      <c r="A225" s="63">
        <v>352</v>
      </c>
      <c r="B225" s="65" t="s">
        <v>452</v>
      </c>
      <c r="C225" s="247" t="s">
        <v>453</v>
      </c>
      <c r="D225" s="60">
        <f t="shared" ref="D225:E225" si="43">SUM(D226:D228)</f>
        <v>23761.56</v>
      </c>
      <c r="E225" s="60">
        <f t="shared" si="43"/>
        <v>32933.18</v>
      </c>
      <c r="F225" s="45">
        <f t="shared" si="26"/>
        <v>138.59856002720358</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23761.56</v>
      </c>
      <c r="E228" s="194">
        <v>32933.18</v>
      </c>
      <c r="F228" s="45">
        <f t="shared" si="26"/>
        <v>138.59856002720358</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205738.68</v>
      </c>
      <c r="E230" s="60">
        <f>E231+E234+E237+E242+E246+E250+E254+E257</f>
        <v>268840.76</v>
      </c>
      <c r="F230" s="45">
        <f t="shared" ref="F230:F245" si="44">IF(D230&lt;&gt;0,IF(E230/D230&gt;=100,"&gt;&gt;100",E230/D230*100),"-")</f>
        <v>130.67098515456598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13067.78</v>
      </c>
      <c r="E237" s="60">
        <f t="shared" si="47"/>
        <v>21967.14</v>
      </c>
      <c r="F237" s="45">
        <f t="shared" si="44"/>
        <v>168.10154440922634</v>
      </c>
    </row>
    <row r="238" spans="1:6" ht="12" x14ac:dyDescent="0.2">
      <c r="A238" s="63">
        <v>3631</v>
      </c>
      <c r="B238" s="65" t="s">
        <v>478</v>
      </c>
      <c r="C238" s="247" t="s">
        <v>479</v>
      </c>
      <c r="D238" s="194">
        <v>13067.78</v>
      </c>
      <c r="E238" s="194">
        <v>21967.14</v>
      </c>
      <c r="F238" s="45">
        <f t="shared" si="44"/>
        <v>168.10154440922634</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192670.9</v>
      </c>
      <c r="E250" s="60">
        <f t="shared" si="50"/>
        <v>246873.62</v>
      </c>
      <c r="F250" s="45">
        <f t="shared" ref="F250:F253" si="51">IF(D250&lt;&gt;0,IF(E250/D250&gt;=100,"&gt;&gt;100",E250/D250*100),"-")</f>
        <v>128.13228152253402</v>
      </c>
    </row>
    <row r="251" spans="1:6" ht="24" x14ac:dyDescent="0.2">
      <c r="A251" s="63">
        <v>3672</v>
      </c>
      <c r="B251" s="64" t="s">
        <v>501</v>
      </c>
      <c r="C251" s="247" t="s">
        <v>502</v>
      </c>
      <c r="D251" s="194">
        <v>192670.9</v>
      </c>
      <c r="E251" s="194">
        <v>246873.62</v>
      </c>
      <c r="F251" s="45">
        <f t="shared" si="51"/>
        <v>128.13228152253402</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105424.35</v>
      </c>
      <c r="E262" s="60">
        <f t="shared" si="55"/>
        <v>121477.84</v>
      </c>
      <c r="F262" s="45">
        <f t="shared" ref="F262:F268" si="56">IF(D262&lt;&gt;0,IF(E262/D262&gt;=100,"&gt;&gt;100",E262/D262*100),"-")</f>
        <v>115.2274972527694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105424.35</v>
      </c>
      <c r="E269" s="60">
        <f t="shared" si="58"/>
        <v>121477.84</v>
      </c>
      <c r="F269" s="45">
        <f t="shared" ref="F269:F272" si="59">IF(D269&lt;&gt;0,IF(E269/D269&gt;=100,"&gt;&gt;100",E269/D269*100),"-")</f>
        <v>115.2274972527694</v>
      </c>
    </row>
    <row r="270" spans="1:6" ht="12.75" customHeight="1" x14ac:dyDescent="0.2">
      <c r="A270" s="63">
        <v>3721</v>
      </c>
      <c r="B270" s="65" t="s">
        <v>533</v>
      </c>
      <c r="C270" s="247" t="s">
        <v>534</v>
      </c>
      <c r="D270" s="194">
        <v>105424.35</v>
      </c>
      <c r="E270" s="194">
        <v>121477.84</v>
      </c>
      <c r="F270" s="45">
        <f t="shared" si="59"/>
        <v>115.2274972527694</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82422.680000000008</v>
      </c>
      <c r="E273" s="60">
        <f t="shared" si="60"/>
        <v>113117.49</v>
      </c>
      <c r="F273" s="45">
        <f t="shared" ref="F273:F277" si="61">IF(D273&lt;&gt;0,IF(E273/D273&gt;=100,"&gt;&gt;100",E273/D273*100),"-")</f>
        <v>137.2407327691844</v>
      </c>
    </row>
    <row r="274" spans="1:6" ht="12.75" customHeight="1" x14ac:dyDescent="0.2">
      <c r="A274" s="63">
        <v>381</v>
      </c>
      <c r="B274" s="64" t="s">
        <v>541</v>
      </c>
      <c r="C274" s="247" t="s">
        <v>542</v>
      </c>
      <c r="D274" s="60">
        <f t="shared" ref="D274:E274" si="62">SUM(D275:D277)</f>
        <v>73721.570000000007</v>
      </c>
      <c r="E274" s="60">
        <f t="shared" si="62"/>
        <v>113117.49</v>
      </c>
      <c r="F274" s="45">
        <f t="shared" si="61"/>
        <v>153.43879681346993</v>
      </c>
    </row>
    <row r="275" spans="1:6" ht="12.75" customHeight="1" x14ac:dyDescent="0.2">
      <c r="A275" s="63">
        <v>3811</v>
      </c>
      <c r="B275" s="64" t="s">
        <v>543</v>
      </c>
      <c r="C275" s="247" t="s">
        <v>544</v>
      </c>
      <c r="D275" s="194">
        <v>73721.570000000007</v>
      </c>
      <c r="E275" s="194">
        <v>113117.49</v>
      </c>
      <c r="F275" s="45">
        <f t="shared" si="61"/>
        <v>153.43879681346993</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8510.8700000000008</v>
      </c>
      <c r="E278" s="60">
        <f t="shared" si="63"/>
        <v>0</v>
      </c>
      <c r="F278" s="45">
        <f t="shared" ref="F278:F282" si="64">IF(D278&lt;&gt;0,IF(E278/D278&gt;=100,"&gt;&gt;100",E278/D278*100),"-")</f>
        <v>0</v>
      </c>
    </row>
    <row r="279" spans="1:6" ht="12.75" customHeight="1" x14ac:dyDescent="0.2">
      <c r="A279" s="63">
        <v>3821</v>
      </c>
      <c r="B279" s="64" t="s">
        <v>551</v>
      </c>
      <c r="C279" s="247" t="s">
        <v>552</v>
      </c>
      <c r="D279" s="194">
        <v>8510.8700000000008</v>
      </c>
      <c r="E279" s="194"/>
      <c r="F279" s="45">
        <f t="shared" si="64"/>
        <v>0</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190.24</v>
      </c>
      <c r="E283" s="60">
        <f t="shared" si="65"/>
        <v>0</v>
      </c>
      <c r="F283" s="45">
        <f t="shared" ref="F283:F294" si="66">IF(D283&lt;&gt;0,IF(E283/D283&gt;=100,"&gt;&gt;100",E283/D283*100),"-")</f>
        <v>0</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190.24</v>
      </c>
      <c r="E288" s="194"/>
      <c r="F288" s="45">
        <f t="shared" si="66"/>
        <v>0</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995996.92999999993</v>
      </c>
      <c r="E299" s="60">
        <f>E152-E297+E298</f>
        <v>1289569.8500000001</v>
      </c>
      <c r="F299" s="45">
        <f t="shared" si="68"/>
        <v>129.47528362361521</v>
      </c>
    </row>
    <row r="300" spans="1:6" ht="12.75" customHeight="1" x14ac:dyDescent="0.2">
      <c r="A300" s="63" t="s">
        <v>582</v>
      </c>
      <c r="B300" s="64" t="s">
        <v>593</v>
      </c>
      <c r="C300" s="247" t="s">
        <v>594</v>
      </c>
      <c r="D300" s="60">
        <f>IF(D6&gt;=D299,D6-D299,0)</f>
        <v>253737.06000000006</v>
      </c>
      <c r="E300" s="60">
        <f>IF(E6&gt;=E299,E6-E299,0)</f>
        <v>81874.969999999739</v>
      </c>
      <c r="F300" s="45">
        <f t="shared" si="68"/>
        <v>32.267643520422176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214187.53</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4827.2299999999996</v>
      </c>
      <c r="E304" s="194">
        <v>7811.23</v>
      </c>
      <c r="F304" s="45">
        <f t="shared" si="68"/>
        <v>161.81598970838348</v>
      </c>
    </row>
    <row r="305" spans="1:6" ht="12" x14ac:dyDescent="0.2">
      <c r="A305" s="63">
        <v>9661</v>
      </c>
      <c r="B305" s="220" t="s">
        <v>603</v>
      </c>
      <c r="C305" s="247" t="s">
        <v>604</v>
      </c>
      <c r="D305" s="194">
        <v>4827.2299999999996</v>
      </c>
      <c r="E305" s="194"/>
      <c r="F305" s="45">
        <f t="shared" si="68"/>
        <v>0</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1" t="s">
        <v>607</v>
      </c>
      <c r="B307" s="372"/>
      <c r="C307" s="171"/>
      <c r="D307" s="43"/>
      <c r="E307" s="43"/>
      <c r="F307" s="44"/>
    </row>
    <row r="308" spans="1:6" ht="12.75" customHeight="1" x14ac:dyDescent="0.2">
      <c r="A308" s="63">
        <v>7</v>
      </c>
      <c r="B308" s="64" t="s">
        <v>608</v>
      </c>
      <c r="C308" s="247" t="s">
        <v>609</v>
      </c>
      <c r="D308" s="60">
        <f t="shared" ref="D308:E308" si="71">D309+D321+D354+D358</f>
        <v>0</v>
      </c>
      <c r="E308" s="60">
        <f t="shared" si="71"/>
        <v>18700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18700</v>
      </c>
      <c r="F321" s="45" t="str">
        <f t="shared" si="72"/>
        <v>-</v>
      </c>
    </row>
    <row r="322" spans="1:6" ht="12.75" customHeight="1" x14ac:dyDescent="0.2">
      <c r="A322" s="63">
        <v>721</v>
      </c>
      <c r="B322" s="64" t="s">
        <v>636</v>
      </c>
      <c r="C322" s="247" t="s">
        <v>637</v>
      </c>
      <c r="D322" s="60">
        <f t="shared" ref="D322:E322" si="77">SUM(D323:D326)</f>
        <v>0</v>
      </c>
      <c r="E322" s="60">
        <f t="shared" si="77"/>
        <v>18700</v>
      </c>
      <c r="F322" s="45" t="str">
        <f t="shared" si="72"/>
        <v>-</v>
      </c>
    </row>
    <row r="323" spans="1:6" ht="12.75" customHeight="1" x14ac:dyDescent="0.2">
      <c r="A323" s="63">
        <v>7211</v>
      </c>
      <c r="B323" s="64" t="s">
        <v>638</v>
      </c>
      <c r="C323" s="247" t="s">
        <v>639</v>
      </c>
      <c r="D323" s="194">
        <v>0</v>
      </c>
      <c r="E323" s="194">
        <v>18700</v>
      </c>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1260030.1400000001</v>
      </c>
      <c r="E360" s="60">
        <f t="shared" si="86"/>
        <v>396970.92000000004</v>
      </c>
      <c r="F360" s="45">
        <f t="shared" si="72"/>
        <v>31.504874954816557</v>
      </c>
    </row>
    <row r="361" spans="1:6" ht="12.75" customHeight="1" x14ac:dyDescent="0.2">
      <c r="A361" s="63">
        <v>41</v>
      </c>
      <c r="B361" s="64" t="s">
        <v>714</v>
      </c>
      <c r="C361" s="247" t="s">
        <v>715</v>
      </c>
      <c r="D361" s="60">
        <f t="shared" ref="D361:E361" si="87">D362+D366</f>
        <v>213442.69</v>
      </c>
      <c r="E361" s="60">
        <f t="shared" si="87"/>
        <v>80668.7</v>
      </c>
      <c r="F361" s="45">
        <f t="shared" si="72"/>
        <v>37.79407952551572</v>
      </c>
    </row>
    <row r="362" spans="1:6" ht="12.75" customHeight="1" x14ac:dyDescent="0.2">
      <c r="A362" s="63">
        <v>411</v>
      </c>
      <c r="B362" s="64" t="s">
        <v>716</v>
      </c>
      <c r="C362" s="247" t="s">
        <v>717</v>
      </c>
      <c r="D362" s="60">
        <f t="shared" ref="D362:E362" si="88">SUM(D363:D365)</f>
        <v>213442.69</v>
      </c>
      <c r="E362" s="60">
        <f t="shared" si="88"/>
        <v>80668.7</v>
      </c>
      <c r="F362" s="45">
        <f t="shared" si="72"/>
        <v>37.79407952551572</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213442.69</v>
      </c>
      <c r="E365" s="194">
        <v>80668.7</v>
      </c>
      <c r="F365" s="45">
        <f t="shared" si="72"/>
        <v>37.79407952551572</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825582.00000000012</v>
      </c>
      <c r="E373" s="60">
        <f t="shared" si="90"/>
        <v>316302.22000000003</v>
      </c>
      <c r="F373" s="45">
        <f t="shared" si="72"/>
        <v>38.312635207647446</v>
      </c>
    </row>
    <row r="374" spans="1:6" ht="12.75" customHeight="1" x14ac:dyDescent="0.2">
      <c r="A374" s="63">
        <v>421</v>
      </c>
      <c r="B374" s="64" t="s">
        <v>732</v>
      </c>
      <c r="C374" s="247" t="s">
        <v>733</v>
      </c>
      <c r="D374" s="60">
        <f t="shared" ref="D374:E374" si="91">SUM(D375:D378)</f>
        <v>817864.02000000014</v>
      </c>
      <c r="E374" s="60">
        <f t="shared" si="91"/>
        <v>295637.83</v>
      </c>
      <c r="F374" s="45">
        <f t="shared" si="72"/>
        <v>36.147552988087185</v>
      </c>
    </row>
    <row r="375" spans="1:6" ht="12.75" customHeight="1" x14ac:dyDescent="0.2">
      <c r="A375" s="63">
        <v>4211</v>
      </c>
      <c r="B375" s="64" t="s">
        <v>638</v>
      </c>
      <c r="C375" s="247" t="s">
        <v>734</v>
      </c>
      <c r="D375" s="194">
        <v>24027.78</v>
      </c>
      <c r="E375" s="194">
        <v>33497.25</v>
      </c>
      <c r="F375" s="45">
        <f t="shared" si="72"/>
        <v>139.41050733775654</v>
      </c>
    </row>
    <row r="376" spans="1:6" ht="12.75" customHeight="1" x14ac:dyDescent="0.2">
      <c r="A376" s="63">
        <v>4212</v>
      </c>
      <c r="B376" s="64" t="s">
        <v>640</v>
      </c>
      <c r="C376" s="247" t="s">
        <v>735</v>
      </c>
      <c r="D376" s="194">
        <v>36251.64</v>
      </c>
      <c r="E376" s="194">
        <v>11293.75</v>
      </c>
      <c r="F376" s="45">
        <f t="shared" si="72"/>
        <v>31.153762974585426</v>
      </c>
    </row>
    <row r="377" spans="1:6" ht="12.75" customHeight="1" x14ac:dyDescent="0.2">
      <c r="A377" s="63">
        <v>4213</v>
      </c>
      <c r="B377" s="64" t="s">
        <v>642</v>
      </c>
      <c r="C377" s="247" t="s">
        <v>736</v>
      </c>
      <c r="D377" s="194">
        <v>679594.8</v>
      </c>
      <c r="E377" s="194">
        <v>161575.87</v>
      </c>
      <c r="F377" s="45">
        <f t="shared" si="72"/>
        <v>23.775324649335161</v>
      </c>
    </row>
    <row r="378" spans="1:6" ht="12.75" customHeight="1" x14ac:dyDescent="0.2">
      <c r="A378" s="63">
        <v>4214</v>
      </c>
      <c r="B378" s="64" t="s">
        <v>644</v>
      </c>
      <c r="C378" s="247" t="s">
        <v>737</v>
      </c>
      <c r="D378" s="194">
        <v>77989.8</v>
      </c>
      <c r="E378" s="194">
        <v>89270.96</v>
      </c>
      <c r="F378" s="45">
        <f t="shared" si="72"/>
        <v>114.46491720712196</v>
      </c>
    </row>
    <row r="379" spans="1:6" ht="12.75" customHeight="1" x14ac:dyDescent="0.2">
      <c r="A379" s="63">
        <v>422</v>
      </c>
      <c r="B379" s="64" t="s">
        <v>738</v>
      </c>
      <c r="C379" s="247" t="s">
        <v>739</v>
      </c>
      <c r="D379" s="60">
        <f t="shared" ref="D379:E379" si="92">SUM(D380:D387)</f>
        <v>7717.9800000000005</v>
      </c>
      <c r="E379" s="60">
        <f t="shared" si="92"/>
        <v>5664.39</v>
      </c>
      <c r="F379" s="45">
        <f t="shared" si="72"/>
        <v>73.39213110166132</v>
      </c>
    </row>
    <row r="380" spans="1:6" ht="12.75" customHeight="1" x14ac:dyDescent="0.2">
      <c r="A380" s="63">
        <v>4221</v>
      </c>
      <c r="B380" s="64" t="s">
        <v>648</v>
      </c>
      <c r="C380" s="247" t="s">
        <v>740</v>
      </c>
      <c r="D380" s="194">
        <v>4575</v>
      </c>
      <c r="E380" s="194">
        <v>5664.39</v>
      </c>
      <c r="F380" s="45">
        <f t="shared" si="72"/>
        <v>123.81180327868853</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1098.18</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2044.8</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15000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v>15000</v>
      </c>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221005.45</v>
      </c>
      <c r="E412" s="60">
        <f t="shared" si="100"/>
        <v>0</v>
      </c>
      <c r="F412" s="45">
        <f t="shared" si="72"/>
        <v>0</v>
      </c>
    </row>
    <row r="413" spans="1:6" ht="12.75" customHeight="1" x14ac:dyDescent="0.2">
      <c r="A413" s="63">
        <v>451</v>
      </c>
      <c r="B413" s="64" t="s">
        <v>785</v>
      </c>
      <c r="C413" s="247" t="s">
        <v>786</v>
      </c>
      <c r="D413" s="194">
        <v>221005.45</v>
      </c>
      <c r="E413" s="194"/>
      <c r="F413" s="45">
        <f t="shared" si="72"/>
        <v>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1260030.1400000001</v>
      </c>
      <c r="E418" s="60">
        <f t="shared" si="102"/>
        <v>378270.92000000004</v>
      </c>
      <c r="F418" s="45">
        <f t="shared" si="72"/>
        <v>30.020783471100142</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1668.24</v>
      </c>
      <c r="E421" s="194">
        <v>1668.24</v>
      </c>
      <c r="F421" s="45">
        <f t="shared" si="72"/>
        <v>100</v>
      </c>
    </row>
    <row r="422" spans="1:6" ht="12.75" customHeight="1" x14ac:dyDescent="0.2">
      <c r="A422" s="63" t="s">
        <v>582</v>
      </c>
      <c r="B422" s="64" t="s">
        <v>803</v>
      </c>
      <c r="C422" s="247" t="s">
        <v>804</v>
      </c>
      <c r="D422" s="60">
        <f>D6+D308</f>
        <v>1249733.99</v>
      </c>
      <c r="E422" s="60">
        <f>E6+E308</f>
        <v>1390144.8199999998</v>
      </c>
      <c r="F422" s="45">
        <f t="shared" si="72"/>
        <v>111.2352573526467</v>
      </c>
    </row>
    <row r="423" spans="1:6" ht="12.75" customHeight="1" x14ac:dyDescent="0.2">
      <c r="A423" s="63" t="s">
        <v>582</v>
      </c>
      <c r="B423" s="64" t="s">
        <v>805</v>
      </c>
      <c r="C423" s="247" t="s">
        <v>806</v>
      </c>
      <c r="D423" s="60">
        <f t="shared" ref="D423:E423" si="103">D299+D360</f>
        <v>2256027.0700000003</v>
      </c>
      <c r="E423" s="60">
        <f t="shared" si="103"/>
        <v>1686540.77</v>
      </c>
      <c r="F423" s="45">
        <f t="shared" si="72"/>
        <v>74.757115835493934</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1006293.0800000003</v>
      </c>
      <c r="E425" s="60">
        <f t="shared" si="105"/>
        <v>296395.95000000019</v>
      </c>
      <c r="F425" s="45">
        <f t="shared" si="72"/>
        <v>29.454237129405691</v>
      </c>
    </row>
    <row r="426" spans="1:6" ht="12.75" customHeight="1" x14ac:dyDescent="0.2">
      <c r="A426" s="251" t="s">
        <v>811</v>
      </c>
      <c r="B426" s="183" t="s">
        <v>812</v>
      </c>
      <c r="C426" s="252" t="s">
        <v>813</v>
      </c>
      <c r="D426" s="60">
        <f t="shared" ref="D426:E426" si="106">IF(D302-D303+D419-D420&gt;=0,D302-D303+D419-D420,0)</f>
        <v>0</v>
      </c>
      <c r="E426" s="60">
        <f t="shared" si="106"/>
        <v>214187.53</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6495.4699999999993</v>
      </c>
      <c r="E428" s="81">
        <f t="shared" si="108"/>
        <v>9479.4699999999993</v>
      </c>
      <c r="F428" s="61">
        <f t="shared" si="72"/>
        <v>145.93970875086794</v>
      </c>
    </row>
    <row r="429" spans="1:6" s="55" customFormat="1" ht="20.100000000000001" customHeight="1" x14ac:dyDescent="0.2">
      <c r="A429" s="371" t="s">
        <v>819</v>
      </c>
      <c r="B429" s="372"/>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58084.61</v>
      </c>
      <c r="E535" s="60">
        <f>E536+E571+E584+E597+E629</f>
        <v>42845.760000000002</v>
      </c>
      <c r="F535" s="45">
        <f t="shared" si="109"/>
        <v>73.764393012193764</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3.46</v>
      </c>
      <c r="E584" s="60">
        <f t="shared" si="147"/>
        <v>0</v>
      </c>
      <c r="F584" s="45">
        <f t="shared" si="109"/>
        <v>0</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3.46</v>
      </c>
      <c r="E594" s="60">
        <f t="shared" si="151"/>
        <v>0</v>
      </c>
      <c r="F594" s="45">
        <f t="shared" si="109"/>
        <v>0</v>
      </c>
    </row>
    <row r="595" spans="1:6" ht="12.75" customHeight="1" x14ac:dyDescent="0.2">
      <c r="A595" s="63">
        <v>5341</v>
      </c>
      <c r="B595" s="64" t="s">
        <v>938</v>
      </c>
      <c r="C595" s="247" t="s">
        <v>1142</v>
      </c>
      <c r="D595" s="194">
        <v>3.46</v>
      </c>
      <c r="E595" s="194"/>
      <c r="F595" s="45">
        <f t="shared" si="109"/>
        <v>0</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58081.15</v>
      </c>
      <c r="E597" s="60">
        <f t="shared" si="152"/>
        <v>42845.760000000002</v>
      </c>
      <c r="F597" s="45">
        <f t="shared" si="109"/>
        <v>73.768787291573943</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58081.15</v>
      </c>
      <c r="E603" s="60">
        <f t="shared" si="154"/>
        <v>42845.760000000002</v>
      </c>
      <c r="F603" s="45">
        <f t="shared" si="109"/>
        <v>73.768787291573943</v>
      </c>
    </row>
    <row r="604" spans="1:6" ht="12.75" customHeight="1" x14ac:dyDescent="0.2">
      <c r="A604" s="63">
        <v>5422</v>
      </c>
      <c r="B604" s="64" t="s">
        <v>1158</v>
      </c>
      <c r="C604" s="247" t="s">
        <v>1159</v>
      </c>
      <c r="D604" s="194">
        <v>58081.15</v>
      </c>
      <c r="E604" s="194">
        <v>42845.760000000002</v>
      </c>
      <c r="F604" s="45">
        <f t="shared" si="109"/>
        <v>73.768787291573943</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58084.61</v>
      </c>
      <c r="E640" s="60">
        <f>IF(E535-E430&gt;=0,E535-E430,0)</f>
        <v>42845.760000000002</v>
      </c>
      <c r="F640" s="45">
        <f t="shared" si="109"/>
        <v>73.764393012193764</v>
      </c>
    </row>
    <row r="641" spans="1:6" ht="12.75" customHeight="1" x14ac:dyDescent="0.2">
      <c r="A641" s="63">
        <v>92213</v>
      </c>
      <c r="B641" s="64" t="s">
        <v>1232</v>
      </c>
      <c r="C641" s="247" t="s">
        <v>1233</v>
      </c>
      <c r="D641" s="194">
        <v>1278565.22</v>
      </c>
      <c r="E641" s="194">
        <v>0</v>
      </c>
      <c r="F641" s="45">
        <f t="shared" si="109"/>
        <v>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1249733.99</v>
      </c>
      <c r="E643" s="60">
        <f>E422+E430</f>
        <v>1390144.8199999998</v>
      </c>
      <c r="F643" s="45">
        <f t="shared" si="109"/>
        <v>111.2352573526467</v>
      </c>
    </row>
    <row r="644" spans="1:6" ht="12.75" customHeight="1" x14ac:dyDescent="0.2">
      <c r="A644" s="63" t="s">
        <v>582</v>
      </c>
      <c r="B644" s="64" t="s">
        <v>1238</v>
      </c>
      <c r="C644" s="247" t="s">
        <v>1239</v>
      </c>
      <c r="D644" s="60">
        <f>D423+D535</f>
        <v>2314111.6800000002</v>
      </c>
      <c r="E644" s="60">
        <f>E423+E535</f>
        <v>1729386.53</v>
      </c>
      <c r="F644" s="45">
        <f t="shared" si="109"/>
        <v>74.732198318103642</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1064377.6900000002</v>
      </c>
      <c r="E646" s="60">
        <f t="shared" si="164"/>
        <v>339241.7100000002</v>
      </c>
      <c r="F646" s="45">
        <f t="shared" si="109"/>
        <v>31.872305591072671</v>
      </c>
    </row>
    <row r="647" spans="1:6" ht="24" x14ac:dyDescent="0.2">
      <c r="A647" s="251" t="s">
        <v>1244</v>
      </c>
      <c r="B647" s="64" t="s">
        <v>1245</v>
      </c>
      <c r="C647" s="252" t="s">
        <v>1244</v>
      </c>
      <c r="D647" s="60">
        <f>IF(D426-D427+D641-D642&gt;=0,D426-D427+D641-D642,0)</f>
        <v>1278565.22</v>
      </c>
      <c r="E647" s="60">
        <f>IF(E426-E427+E641-E642&gt;=0,E426-E427+E641-E642,0)</f>
        <v>214187.53</v>
      </c>
      <c r="F647" s="45">
        <f t="shared" si="109"/>
        <v>16.75217866476925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214187.5299999998</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125054.1800000002</v>
      </c>
      <c r="F650" s="45" t="str">
        <f t="shared" si="109"/>
        <v>-</v>
      </c>
    </row>
    <row r="651" spans="1:6" ht="24" x14ac:dyDescent="0.2">
      <c r="A651" s="249" t="s">
        <v>1252</v>
      </c>
      <c r="B651" s="184" t="s">
        <v>1253</v>
      </c>
      <c r="C651" s="250" t="s">
        <v>1252</v>
      </c>
      <c r="D651" s="196">
        <v>4867.62</v>
      </c>
      <c r="E651" s="196">
        <v>4867.62</v>
      </c>
      <c r="F651" s="61">
        <f t="shared" si="109"/>
        <v>100</v>
      </c>
    </row>
    <row r="652" spans="1:6" s="55" customFormat="1" ht="20.100000000000001" customHeight="1" x14ac:dyDescent="0.2">
      <c r="A652" s="371" t="s">
        <v>1254</v>
      </c>
      <c r="B652" s="372"/>
      <c r="C652" s="171"/>
      <c r="D652" s="43"/>
      <c r="E652" s="43"/>
      <c r="F652" s="44"/>
    </row>
    <row r="653" spans="1:6" ht="12.75" customHeight="1" x14ac:dyDescent="0.2">
      <c r="A653" s="63">
        <v>11</v>
      </c>
      <c r="B653" s="64" t="s">
        <v>1255</v>
      </c>
      <c r="C653" s="247" t="s">
        <v>1256</v>
      </c>
      <c r="D653" s="194">
        <v>1362881.26</v>
      </c>
      <c r="E653" s="194">
        <v>427983.66</v>
      </c>
      <c r="F653" s="45">
        <f t="shared" ref="F653:F740" si="167">IF(D653&lt;&gt;0,IF(E653/D653&gt;=100,"&gt;&gt;100",E653/D653*100),"-")</f>
        <v>31.40285750205414</v>
      </c>
    </row>
    <row r="654" spans="1:6" ht="12.75" customHeight="1" x14ac:dyDescent="0.2">
      <c r="A654" s="63" t="s">
        <v>1257</v>
      </c>
      <c r="B654" s="64" t="s">
        <v>1258</v>
      </c>
      <c r="C654" s="247" t="s">
        <v>1257</v>
      </c>
      <c r="D654" s="194">
        <v>1325924.3999999999</v>
      </c>
      <c r="E654" s="194">
        <v>1425910.11</v>
      </c>
      <c r="F654" s="45">
        <f t="shared" si="167"/>
        <v>107.54083038218469</v>
      </c>
    </row>
    <row r="655" spans="1:6" ht="12.75" customHeight="1" x14ac:dyDescent="0.2">
      <c r="A655" s="63" t="s">
        <v>1259</v>
      </c>
      <c r="B655" s="64" t="s">
        <v>1260</v>
      </c>
      <c r="C655" s="247" t="s">
        <v>1259</v>
      </c>
      <c r="D655" s="194">
        <v>2260822</v>
      </c>
      <c r="E655" s="194">
        <v>1726177.49</v>
      </c>
      <c r="F655" s="45">
        <f t="shared" si="167"/>
        <v>76.351764535200033</v>
      </c>
    </row>
    <row r="656" spans="1:6" ht="24" x14ac:dyDescent="0.2">
      <c r="A656" s="63">
        <v>11</v>
      </c>
      <c r="B656" s="64" t="s">
        <v>1261</v>
      </c>
      <c r="C656" s="247" t="s">
        <v>1262</v>
      </c>
      <c r="D656" s="60">
        <f t="shared" ref="D656:E656" si="168">+D653+D654-D655</f>
        <v>427983.66000000015</v>
      </c>
      <c r="E656" s="60">
        <f t="shared" si="168"/>
        <v>127716.28000000003</v>
      </c>
      <c r="F656" s="45">
        <f t="shared" si="167"/>
        <v>29.841391608268403</v>
      </c>
    </row>
    <row r="657" spans="1:6" ht="24" x14ac:dyDescent="0.2">
      <c r="A657" s="63" t="s">
        <v>582</v>
      </c>
      <c r="B657" s="64" t="s">
        <v>1263</v>
      </c>
      <c r="C657" s="247" t="s">
        <v>1264</v>
      </c>
      <c r="D657" s="253">
        <v>12</v>
      </c>
      <c r="E657" s="253">
        <v>14</v>
      </c>
      <c r="F657" s="45">
        <f t="shared" si="167"/>
        <v>116.66666666666667</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12</v>
      </c>
      <c r="E659" s="253">
        <v>14</v>
      </c>
      <c r="F659" s="45">
        <f t="shared" si="167"/>
        <v>116.66666666666667</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458190.57</v>
      </c>
      <c r="E669" s="194">
        <v>78936.77</v>
      </c>
      <c r="F669" s="45">
        <f t="shared" si="167"/>
        <v>17.227934219597753</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33000</v>
      </c>
      <c r="E673" s="194"/>
      <c r="F673" s="45">
        <f t="shared" si="167"/>
        <v>0</v>
      </c>
    </row>
    <row r="674" spans="1:6" ht="12.75" customHeight="1" x14ac:dyDescent="0.2">
      <c r="A674" s="63">
        <v>63322</v>
      </c>
      <c r="B674" s="64" t="s">
        <v>1298</v>
      </c>
      <c r="C674" s="247" t="s">
        <v>1299</v>
      </c>
      <c r="D674" s="194">
        <v>30000</v>
      </c>
      <c r="E674" s="194">
        <v>120271.98</v>
      </c>
      <c r="F674" s="45">
        <f t="shared" si="167"/>
        <v>400.90659999999997</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15574.49</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15550.63</v>
      </c>
      <c r="E738" s="194">
        <v>31567.360000000001</v>
      </c>
      <c r="F738" s="45">
        <f t="shared" si="167"/>
        <v>202.99730621846189</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8506.7000000000007</v>
      </c>
      <c r="E741" s="192">
        <v>9306.92</v>
      </c>
      <c r="F741" s="71">
        <f t="shared" ref="F741:F1006" si="169">IF(D741&lt;&gt;0,IF(E741/D741&gt;=100,"&gt;&gt;100",E741/D741*100),"-")</f>
        <v>109.40693806058752</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1523.54</v>
      </c>
      <c r="E757" s="194">
        <v>635.75</v>
      </c>
      <c r="F757" s="45">
        <f t="shared" si="169"/>
        <v>41.728474473922574</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23761.56</v>
      </c>
      <c r="E777" s="192">
        <v>32933.18</v>
      </c>
      <c r="F777" s="71">
        <f t="shared" si="169"/>
        <v>138.59856002720358</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13067.78</v>
      </c>
      <c r="E781" s="192">
        <v>21967.14</v>
      </c>
      <c r="F781" s="71">
        <f t="shared" si="169"/>
        <v>168.10154440922634</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39206.54</v>
      </c>
      <c r="E843" s="194">
        <v>15811.03</v>
      </c>
      <c r="F843" s="45">
        <f t="shared" si="169"/>
        <v>40.327532090309425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20700</v>
      </c>
      <c r="E846" s="194">
        <v>43786.879999999997</v>
      </c>
      <c r="F846" s="45">
        <f t="shared" si="169"/>
        <v>211.53082125603865</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11679.7</v>
      </c>
      <c r="E848" s="194">
        <v>9910.07</v>
      </c>
      <c r="F848" s="45">
        <f t="shared" si="169"/>
        <v>84.848669058280606</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33838.11</v>
      </c>
      <c r="E850" s="194">
        <v>51969.86</v>
      </c>
      <c r="F850" s="45">
        <f t="shared" si="169"/>
        <v>153.58381422603094</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58081.15</v>
      </c>
      <c r="E974" s="192">
        <v>42845.760000000002</v>
      </c>
      <c r="F974" s="71">
        <f t="shared" si="169"/>
        <v>73.768787291573943</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7" t="s">
        <v>1948</v>
      </c>
      <c r="B1010" s="368"/>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5"/>
      <c r="E1021" s="366"/>
      <c r="F1021" s="51"/>
    </row>
    <row r="1022" spans="1:6" ht="15" customHeight="1" x14ac:dyDescent="0.2">
      <c r="A1022" s="140"/>
      <c r="B1022" s="163"/>
      <c r="C1022" s="173"/>
      <c r="D1022" s="365"/>
      <c r="E1022" s="366"/>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85" zoomScaleNormal="100" workbookViewId="0">
      <selection activeCell="E304" sqref="E30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3" t="s">
        <v>1980</v>
      </c>
      <c r="B2" s="374"/>
      <c r="C2" s="374"/>
      <c r="D2" s="374"/>
      <c r="E2" s="374"/>
      <c r="F2" s="374"/>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6" t="s">
        <v>2131</v>
      </c>
      <c r="B5" s="377"/>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22751461.669999998</v>
      </c>
      <c r="E6" s="180">
        <f t="shared" si="0"/>
        <v>22849927.479999997</v>
      </c>
      <c r="F6" s="181">
        <f t="shared" ref="F6:F298" si="1">IF(D6&gt;0,IF(E6/D6&gt;=100,"&gt;&gt;100",E6/D6*100),"-")</f>
        <v>100.4327889408962</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22261457.27</v>
      </c>
      <c r="E7" s="79">
        <f t="shared" si="2"/>
        <v>22662303.189999998</v>
      </c>
      <c r="F7" s="71">
        <f t="shared" si="1"/>
        <v>101.80062749324226</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1166273.8799999999</v>
      </c>
      <c r="E8" s="79">
        <f>E9+E10-E11</f>
        <v>1166273.8799999999</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1166273.8799999999</v>
      </c>
      <c r="E9" s="192">
        <v>1166273.8799999999</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20304554.800000001</v>
      </c>
      <c r="E12" s="79">
        <f t="shared" si="3"/>
        <v>20330719.189999998</v>
      </c>
      <c r="F12" s="71">
        <f t="shared" si="1"/>
        <v>100.12885970787204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19965498.199999999</v>
      </c>
      <c r="E13" s="79">
        <f t="shared" si="4"/>
        <v>19399474.329999998</v>
      </c>
      <c r="F13" s="71">
        <f t="shared" si="1"/>
        <v>97.164990002603588</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235681.57</v>
      </c>
      <c r="E14" s="192">
        <v>241181.57</v>
      </c>
      <c r="F14" s="71">
        <f t="shared" si="1"/>
        <v>102.3336572308136</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2401236.54</v>
      </c>
      <c r="E15" s="192">
        <v>2401236.54</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20374259.68</v>
      </c>
      <c r="E16" s="192">
        <v>20374259.68</v>
      </c>
      <c r="F16" s="71">
        <f t="shared" si="1"/>
        <v>100</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2575760.9500000002</v>
      </c>
      <c r="E17" s="192">
        <v>2575760.9500000002</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5621440.54</v>
      </c>
      <c r="E18" s="192">
        <v>6192964.4100000001</v>
      </c>
      <c r="F18" s="71">
        <f t="shared" si="1"/>
        <v>110.16685787091862</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207274.87</v>
      </c>
      <c r="E19" s="79">
        <f t="shared" si="5"/>
        <v>514368.93</v>
      </c>
      <c r="F19" s="71">
        <f t="shared" si="1"/>
        <v>248.15788329767136</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128103.47</v>
      </c>
      <c r="E20" s="192">
        <v>131750.97</v>
      </c>
      <c r="F20" s="71">
        <f t="shared" si="1"/>
        <v>102.84730772710529</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3793.56</v>
      </c>
      <c r="E21" s="192">
        <v>3793.56</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47488.71</v>
      </c>
      <c r="E22" s="192">
        <v>47488.71</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329318.8</v>
      </c>
      <c r="E26" s="192">
        <v>331335.69</v>
      </c>
      <c r="F26" s="71">
        <f t="shared" si="1"/>
        <v>100.61244301874051</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301429.67</v>
      </c>
      <c r="E28" s="192"/>
      <c r="F28" s="71">
        <f t="shared" si="1"/>
        <v>0</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49327.430000000022</v>
      </c>
      <c r="E29" s="79">
        <f t="shared" si="6"/>
        <v>284341.46000000002</v>
      </c>
      <c r="F29" s="71">
        <f t="shared" si="1"/>
        <v>576.43680199840105</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113142.05</v>
      </c>
      <c r="E30" s="192">
        <v>113142.05</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171199.41</v>
      </c>
      <c r="E32" s="192">
        <v>171199.41</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235014.03</v>
      </c>
      <c r="E34" s="192"/>
      <c r="F34" s="71">
        <f t="shared" si="1"/>
        <v>0</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3168.27</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3168.27</v>
      </c>
      <c r="E36" s="192">
        <v>3168.27</v>
      </c>
      <c r="F36" s="71">
        <f t="shared" si="1"/>
        <v>100</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3168.27</v>
      </c>
      <c r="E40" s="192"/>
      <c r="F40" s="71">
        <f t="shared" si="1"/>
        <v>0</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73495.509999999995</v>
      </c>
      <c r="E41" s="79">
        <f t="shared" si="8"/>
        <v>80201.14</v>
      </c>
      <c r="F41" s="71">
        <f t="shared" si="1"/>
        <v>109.12386348499385</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80201.14</v>
      </c>
      <c r="E42" s="192">
        <v>80201.14</v>
      </c>
      <c r="F42" s="71">
        <f t="shared" si="1"/>
        <v>100</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6705.63</v>
      </c>
      <c r="E44" s="192"/>
      <c r="F44" s="71">
        <f t="shared" si="1"/>
        <v>0</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8958.7899999999972</v>
      </c>
      <c r="E45" s="79">
        <f t="shared" si="9"/>
        <v>49165.06</v>
      </c>
      <c r="F45" s="71">
        <f t="shared" si="1"/>
        <v>548.79129882495306</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25206.27</v>
      </c>
      <c r="E48" s="192">
        <v>40206.269999999997</v>
      </c>
      <c r="F48" s="71">
        <f t="shared" si="1"/>
        <v>159.50900311708156</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8958.7900000000009</v>
      </c>
      <c r="E49" s="192">
        <v>8958.7900000000009</v>
      </c>
      <c r="F49" s="71">
        <f t="shared" si="1"/>
        <v>100</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25206.27</v>
      </c>
      <c r="E50" s="192"/>
      <c r="F50" s="71">
        <f t="shared" si="1"/>
        <v>0</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3875</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48751.91</v>
      </c>
      <c r="E54" s="192">
        <v>52626.91</v>
      </c>
      <c r="F54" s="71">
        <f t="shared" si="1"/>
        <v>107.94840653422604</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48751.91</v>
      </c>
      <c r="E55" s="192">
        <v>48751.91</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790628.59</v>
      </c>
      <c r="E56" s="79">
        <f t="shared" si="11"/>
        <v>1161435.1200000001</v>
      </c>
      <c r="F56" s="71">
        <f t="shared" si="1"/>
        <v>146.90021771158061</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790628.59</v>
      </c>
      <c r="E57" s="192">
        <v>1161435.1200000001</v>
      </c>
      <c r="F57" s="71">
        <f t="shared" si="1"/>
        <v>146.90021771158061</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490004.4</v>
      </c>
      <c r="E69" s="79">
        <f>E70+E82+E88+E119+E135+E147+E165+E171</f>
        <v>187624.28999999998</v>
      </c>
      <c r="F69" s="71">
        <f t="shared" si="1"/>
        <v>38.290327597058308</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427983.66000000003</v>
      </c>
      <c r="E70" s="79">
        <f t="shared" si="12"/>
        <v>127716.28</v>
      </c>
      <c r="F70" s="71">
        <f t="shared" si="1"/>
        <v>29.84139160826841</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427983.66000000003</v>
      </c>
      <c r="E71" s="79">
        <f t="shared" si="13"/>
        <v>121303.86</v>
      </c>
      <c r="F71" s="71">
        <f t="shared" si="1"/>
        <v>28.343105435380405</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427485.96</v>
      </c>
      <c r="E73" s="192">
        <v>120806.16</v>
      </c>
      <c r="F73" s="71">
        <f t="shared" si="1"/>
        <v>28.259678984544895</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497.7</v>
      </c>
      <c r="E75" s="192">
        <v>497.7</v>
      </c>
      <c r="F75" s="71">
        <f t="shared" si="1"/>
        <v>100</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6412.42</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v>6412.42</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27354.73</v>
      </c>
      <c r="E82" s="79">
        <f>SUM(E83:E85)-E86+E87</f>
        <v>26864.37</v>
      </c>
      <c r="F82" s="71">
        <f t="shared" si="1"/>
        <v>98.207403253477551</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648.23</v>
      </c>
      <c r="E85" s="192">
        <v>648.23</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26706.5</v>
      </c>
      <c r="E87" s="192">
        <v>26216.14</v>
      </c>
      <c r="F87" s="71">
        <f t="shared" si="1"/>
        <v>98.16389268530132</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11961.78</v>
      </c>
      <c r="E135" s="79">
        <f t="shared" si="21"/>
        <v>11961.78</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11961.78</v>
      </c>
      <c r="E136" s="79">
        <f t="shared" si="22"/>
        <v>11961.78</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663.61</v>
      </c>
      <c r="E140" s="192">
        <v>663.61</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11298.17</v>
      </c>
      <c r="E142" s="192">
        <v>11298.17</v>
      </c>
      <c r="F142" s="71">
        <f t="shared" si="1"/>
        <v>100</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17836.61</v>
      </c>
      <c r="E147" s="79">
        <f t="shared" si="24"/>
        <v>16214.240000000002</v>
      </c>
      <c r="F147" s="71">
        <f t="shared" si="1"/>
        <v>90.904269365086748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3049.43</v>
      </c>
      <c r="E148" s="192">
        <v>2384.4699999999998</v>
      </c>
      <c r="F148" s="71">
        <f t="shared" si="1"/>
        <v>78.193957559281571</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0.03</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0.03</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3252.9</v>
      </c>
      <c r="E159" s="192">
        <v>3252.9</v>
      </c>
      <c r="F159" s="71">
        <f t="shared" si="1"/>
        <v>100</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15675.8</v>
      </c>
      <c r="E160" s="192">
        <v>14693.36</v>
      </c>
      <c r="F160" s="71">
        <f t="shared" si="1"/>
        <v>93.732760050523751</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2279.98</v>
      </c>
      <c r="E163" s="192">
        <v>2304.98</v>
      </c>
      <c r="F163" s="71">
        <f t="shared" si="1"/>
        <v>101.09650084649866</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6421.5</v>
      </c>
      <c r="E164" s="192">
        <v>6421.5</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4867.6200000000008</v>
      </c>
      <c r="E171" s="79">
        <f t="shared" si="27"/>
        <v>4867.6200000000008</v>
      </c>
      <c r="F171" s="71">
        <f t="shared" si="1"/>
        <v>100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89.6</v>
      </c>
      <c r="E172" s="192">
        <v>89.6</v>
      </c>
      <c r="F172" s="71">
        <f t="shared" si="1"/>
        <v>100</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4778.0200000000004</v>
      </c>
      <c r="E173" s="192">
        <v>4778.0200000000004</v>
      </c>
      <c r="F173" s="71">
        <f t="shared" si="1"/>
        <v>100</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1" t="s">
        <v>2432</v>
      </c>
      <c r="B175" s="372"/>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22751461.669999998</v>
      </c>
      <c r="E176" s="79">
        <f>E177+E251</f>
        <v>22849927.479999997</v>
      </c>
      <c r="F176" s="71">
        <f t="shared" si="1"/>
        <v>100.4327889408962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297658.59000000003</v>
      </c>
      <c r="E177" s="79">
        <f>E178+E197+E203+E219+E247+E248</f>
        <v>293661.72000000003</v>
      </c>
      <c r="F177" s="71">
        <f t="shared" si="1"/>
        <v>98.657230083633735</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144253.51</v>
      </c>
      <c r="E178" s="79">
        <f>SUM(E179:E181)+E185+E186+SUM(E194:E196)</f>
        <v>218584.79</v>
      </c>
      <c r="F178" s="71">
        <f t="shared" si="1"/>
        <v>151.52822971170684</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30029.23</v>
      </c>
      <c r="E179" s="192">
        <v>33448.370000000003</v>
      </c>
      <c r="F179" s="71">
        <f t="shared" si="1"/>
        <v>111.38603953547927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24914.94</v>
      </c>
      <c r="E180" s="192">
        <v>66754.25</v>
      </c>
      <c r="F180" s="71">
        <f t="shared" si="1"/>
        <v>267.92860026955714</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8.8000000000000007</v>
      </c>
      <c r="E181" s="79">
        <f t="shared" si="28"/>
        <v>4381.16</v>
      </c>
      <c r="F181" s="71" t="str">
        <f t="shared" si="1"/>
        <v>&gt;&gt;100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8.8000000000000007</v>
      </c>
      <c r="E184" s="192">
        <v>4381.16</v>
      </c>
      <c r="F184" s="71" t="str">
        <f t="shared" si="1"/>
        <v>&gt;&gt;100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1470.48</v>
      </c>
      <c r="E185" s="192">
        <v>78.38</v>
      </c>
      <c r="F185" s="71">
        <f t="shared" si="1"/>
        <v>5.3302323050976552</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1183.53</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v>1183.53</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2472.16</v>
      </c>
      <c r="E194" s="192">
        <v>4385.6000000000004</v>
      </c>
      <c r="F194" s="71">
        <f t="shared" si="1"/>
        <v>177.39952106659766</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85357.9</v>
      </c>
      <c r="E196" s="192">
        <v>108353.5</v>
      </c>
      <c r="F196" s="71">
        <f t="shared" si="1"/>
        <v>126.9402129152662</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96277.57</v>
      </c>
      <c r="E197" s="79">
        <f>SUM(E198:E202)</f>
        <v>52633.18</v>
      </c>
      <c r="F197" s="71">
        <f t="shared" si="1"/>
        <v>54.66816414248926</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v>96277.57</v>
      </c>
      <c r="E199" s="192">
        <v>52606.18</v>
      </c>
      <c r="F199" s="71">
        <f t="shared" ref="F199:F202" si="30">IF(D199&gt;0,IF(E199/D199&gt;=100,"&gt;&gt;100",E199/D199*100),"-")</f>
        <v>54.640120227380059</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v>27</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57127.51</v>
      </c>
      <c r="E219" s="79">
        <f t="shared" si="34"/>
        <v>14281.75</v>
      </c>
      <c r="F219" s="71">
        <f t="shared" si="1"/>
        <v>24.999776815058102</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57127.51</v>
      </c>
      <c r="E220" s="79">
        <f t="shared" si="35"/>
        <v>14281.75</v>
      </c>
      <c r="F220" s="71">
        <f t="shared" si="1"/>
        <v>24.999776815058102</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57127.51</v>
      </c>
      <c r="E221" s="192">
        <v>14281.75</v>
      </c>
      <c r="F221" s="71">
        <f t="shared" si="1"/>
        <v>24.999776815058102</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v>8162</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22453803.079999998</v>
      </c>
      <c r="E251" s="79">
        <f>+E252+E255-E264+E274+E291</f>
        <v>22556265.759999998</v>
      </c>
      <c r="F251" s="71">
        <f t="shared" si="1"/>
        <v>100.45632661707657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22233120.079999998</v>
      </c>
      <c r="E252" s="79">
        <f>E253-E254</f>
        <v>22671840.469999999</v>
      </c>
      <c r="F252" s="71">
        <f t="shared" si="1"/>
        <v>101.97327405429999</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22405310.699999999</v>
      </c>
      <c r="E253" s="192">
        <v>22844031.09</v>
      </c>
      <c r="F253" s="71">
        <f t="shared" si="1"/>
        <v>101.95810893173645</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172190.62</v>
      </c>
      <c r="E254" s="192">
        <v>172190.62</v>
      </c>
      <c r="F254" s="71">
        <f t="shared" si="1"/>
        <v>100</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214187.53</v>
      </c>
      <c r="E255" s="79">
        <f>E256-E260</f>
        <v>-125054.18</v>
      </c>
      <c r="F255" s="71">
        <f t="shared" si="1"/>
        <v>-58.385369120228425</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214187.53</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214187.53</v>
      </c>
      <c r="E257" s="192"/>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0</v>
      </c>
      <c r="E260" s="79">
        <f>SUM(E261:E263)</f>
        <v>125054.18</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125054.18</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4827.2299999999996</v>
      </c>
      <c r="E274" s="79">
        <f>SUM(E275:E277)+SUM(E286:E290)</f>
        <v>7811.23</v>
      </c>
      <c r="F274" s="71">
        <f t="shared" si="1"/>
        <v>161.81598970838348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v>2384.4699999999998</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4827.2299999999996</v>
      </c>
      <c r="E277" s="79">
        <f>SUM(E278:E285)</f>
        <v>0</v>
      </c>
      <c r="F277" s="71">
        <f t="shared" si="39"/>
        <v>0</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v>4827.2299999999996</v>
      </c>
      <c r="E281" s="192"/>
      <c r="F281" s="71">
        <f t="shared" si="39"/>
        <v>0</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v>3252.9</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c r="E287" s="192">
        <v>118.88</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v>2054.98</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1668.24</v>
      </c>
      <c r="E291" s="79">
        <f>SUM(E292:E295)</f>
        <v>1668.24</v>
      </c>
      <c r="F291" s="71">
        <f t="shared" si="1"/>
        <v>100</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v>1668.24</v>
      </c>
      <c r="E293" s="192">
        <v>1668.24</v>
      </c>
      <c r="F293" s="71">
        <f t="shared" ref="F293:F295" si="40">IF(D293&gt;0,IF(E293/D293&gt;=100,"&gt;&gt;100",E293/D293*100),"-")</f>
        <v>100</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5" t="s">
        <v>1254</v>
      </c>
      <c r="B299" s="372"/>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24258.11</v>
      </c>
      <c r="E303" s="192">
        <v>22635.74</v>
      </c>
      <c r="F303" s="71">
        <f t="shared" si="43"/>
        <v>93.312051103733978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15050.48</v>
      </c>
      <c r="E308" s="192">
        <v>26216.14</v>
      </c>
      <c r="F308" s="71">
        <f t="shared" si="43"/>
        <v>174.18806576268665</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11182.49</v>
      </c>
      <c r="E309" s="192"/>
      <c r="F309" s="71">
        <f t="shared" si="43"/>
        <v>0</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473.53</v>
      </c>
      <c r="E311" s="192"/>
      <c r="F311" s="71">
        <f t="shared" si="43"/>
        <v>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144253.51</v>
      </c>
      <c r="E337" s="192">
        <v>218584.79</v>
      </c>
      <c r="F337" s="71">
        <f t="shared" si="43"/>
        <v>151.52822971170684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96277.57</v>
      </c>
      <c r="E339" s="192">
        <v>52633.18</v>
      </c>
      <c r="F339" s="71">
        <f t="shared" si="43"/>
        <v>54.66816414248926</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57127.51</v>
      </c>
      <c r="E343" s="192">
        <v>14281.75</v>
      </c>
      <c r="F343" s="71">
        <f t="shared" si="43"/>
        <v>24.999776815058102</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v>8162</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5" workbookViewId="0">
      <selection activeCell="E129" sqref="E129"/>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8" t="s">
        <v>2833</v>
      </c>
      <c r="B2" s="379"/>
      <c r="C2" s="379"/>
      <c r="D2" s="379"/>
      <c r="E2" s="379"/>
      <c r="F2" s="379"/>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799457.77</v>
      </c>
      <c r="E5" s="58">
        <f t="shared" si="0"/>
        <v>698410.4</v>
      </c>
      <c r="F5" s="59">
        <f t="shared" ref="F5:F141" si="1">IF(D5&gt;0,IF(E5/D5&gt;=100,"&gt;&gt;100",E5/D5*100),"-")</f>
        <v>87.360511862934302</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799457.77</v>
      </c>
      <c r="E6" s="60">
        <f t="shared" si="2"/>
        <v>698410.4</v>
      </c>
      <c r="F6" s="45">
        <f t="shared" si="1"/>
        <v>87.360511862934302</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799457.77</v>
      </c>
      <c r="E7" s="194">
        <v>698410.4</v>
      </c>
      <c r="F7" s="45">
        <f t="shared" si="1"/>
        <v>87.360511862934302</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703356.3600000001</v>
      </c>
      <c r="E35" s="60">
        <f t="shared" si="7"/>
        <v>199241.81999999998</v>
      </c>
      <c r="F35" s="45">
        <f t="shared" si="1"/>
        <v>28.327293436288819</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23761.56</v>
      </c>
      <c r="E39" s="60">
        <f t="shared" si="9"/>
        <v>49144.52</v>
      </c>
      <c r="F39" s="45">
        <f t="shared" si="1"/>
        <v>206.82362605822172</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23761.56</v>
      </c>
      <c r="E40" s="194">
        <v>49144.52</v>
      </c>
      <c r="F40" s="45">
        <f t="shared" si="1"/>
        <v>206.82362605822172</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679594.8</v>
      </c>
      <c r="E54" s="60">
        <f t="shared" si="12"/>
        <v>150097.29999999999</v>
      </c>
      <c r="F54" s="45">
        <f t="shared" si="1"/>
        <v>22.086293185292174</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679594.8</v>
      </c>
      <c r="E55" s="194">
        <v>150097.29999999999</v>
      </c>
      <c r="F55" s="45">
        <f t="shared" si="1"/>
        <v>22.086293185292174</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41559.81</v>
      </c>
      <c r="E75" s="60">
        <f t="shared" si="15"/>
        <v>58277.94</v>
      </c>
      <c r="F75" s="45">
        <f t="shared" si="1"/>
        <v>140.22667572349346</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12918.25</v>
      </c>
      <c r="E76" s="194"/>
      <c r="F76" s="45">
        <f t="shared" si="1"/>
        <v>0</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28641.56</v>
      </c>
      <c r="E77" s="194"/>
      <c r="F77" s="45">
        <f t="shared" si="1"/>
        <v>0</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v>58277.94</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292079.53000000003</v>
      </c>
      <c r="E82" s="60">
        <f t="shared" si="16"/>
        <v>83175.839999999997</v>
      </c>
      <c r="F82" s="45">
        <f t="shared" si="1"/>
        <v>28.477120597941248</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213442.69</v>
      </c>
      <c r="E84" s="194"/>
      <c r="F84" s="45">
        <f t="shared" si="1"/>
        <v>0</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78636.84</v>
      </c>
      <c r="E86" s="194"/>
      <c r="F86" s="45">
        <f t="shared" si="1"/>
        <v>0</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v>83175.839999999997</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900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v>900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79952.599999999991</v>
      </c>
      <c r="E107" s="60">
        <f t="shared" si="21"/>
        <v>207303.48</v>
      </c>
      <c r="F107" s="45">
        <f t="shared" si="1"/>
        <v>259.282975162784</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34500</v>
      </c>
      <c r="E108" s="194"/>
      <c r="F108" s="45">
        <f t="shared" si="1"/>
        <v>0</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12000</v>
      </c>
      <c r="E109" s="194"/>
      <c r="F109" s="45">
        <f t="shared" si="1"/>
        <v>0</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8335.59</v>
      </c>
      <c r="E111" s="194">
        <v>207303.48</v>
      </c>
      <c r="F111" s="45">
        <f t="shared" si="1"/>
        <v>2486.9682889873425</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25117.01</v>
      </c>
      <c r="E113" s="194"/>
      <c r="F113" s="45">
        <f t="shared" si="1"/>
        <v>0</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43041.97</v>
      </c>
      <c r="E114" s="60">
        <f t="shared" si="22"/>
        <v>34104.129999999997</v>
      </c>
      <c r="F114" s="45">
        <f t="shared" si="1"/>
        <v>79.234593583890316</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16753.7</v>
      </c>
      <c r="E115" s="60">
        <f t="shared" si="23"/>
        <v>0</v>
      </c>
      <c r="F115" s="45">
        <f t="shared" si="1"/>
        <v>0</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12975</v>
      </c>
      <c r="E116" s="194"/>
      <c r="F116" s="45">
        <f t="shared" si="1"/>
        <v>0</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3778.7</v>
      </c>
      <c r="E117" s="194"/>
      <c r="F117" s="45">
        <f t="shared" si="1"/>
        <v>0</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5588.27</v>
      </c>
      <c r="E118" s="60">
        <f t="shared" si="24"/>
        <v>0</v>
      </c>
      <c r="F118" s="45">
        <f t="shared" si="1"/>
        <v>0</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5588.27</v>
      </c>
      <c r="E120" s="194"/>
      <c r="F120" s="45">
        <f t="shared" si="1"/>
        <v>0</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20700</v>
      </c>
      <c r="E122" s="60">
        <f t="shared" si="25"/>
        <v>0</v>
      </c>
      <c r="F122" s="45">
        <f t="shared" si="1"/>
        <v>0</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20700</v>
      </c>
      <c r="E124" s="194"/>
      <c r="F124" s="45">
        <f t="shared" si="1"/>
        <v>0</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v>34104.129999999997</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103908.12999999999</v>
      </c>
      <c r="E129" s="60">
        <f t="shared" si="26"/>
        <v>158253.54</v>
      </c>
      <c r="F129" s="45">
        <f t="shared" si="1"/>
        <v>152.30140317220608</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11679.7</v>
      </c>
      <c r="E135" s="194"/>
      <c r="F135" s="45">
        <f t="shared" si="1"/>
        <v>0</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92228.43</v>
      </c>
      <c r="E138" s="194"/>
      <c r="F138" s="45">
        <f t="shared" si="1"/>
        <v>0</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v>158253.54</v>
      </c>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2063356.1700000002</v>
      </c>
      <c r="E141" s="81">
        <f t="shared" si="28"/>
        <v>1439667.15</v>
      </c>
      <c r="F141" s="61">
        <f t="shared" si="1"/>
        <v>69.773079942858331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0"/>
      <c r="E143" s="381"/>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28" workbookViewId="0">
      <selection activeCell="E25" sqref="E25"/>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2" t="s">
        <v>3085</v>
      </c>
      <c r="B2" s="383"/>
      <c r="C2" s="383"/>
      <c r="D2" s="383"/>
      <c r="E2" s="383"/>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2</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2</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2</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v>2</v>
      </c>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4"/>
      <c r="E51" s="383"/>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0"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5" t="s">
        <v>3155</v>
      </c>
      <c r="B2" s="383"/>
      <c r="C2" s="383"/>
      <c r="D2" s="383"/>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297658.59000000003</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1295586.04</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890453.12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282791.61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442977.57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5161.3900000000003</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31533.29</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1183.53</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99155.16</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2654.97</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24995.599999999999</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396970.92</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8162</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1299582.9099999999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816121.84</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279372.46999999997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401138.26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789.03</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32925.39</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97241.72</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2654.97</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2000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440615.31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42845.760000000002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42845.760000000002</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293661.7200000002</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26620.400000000001</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14689.15</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14689.15</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10910.44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2873.06</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905.65</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11931.25</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11931.25</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267041.32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203895.64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40701.93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14281.75</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8162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5" t="s">
        <v>3155</v>
      </c>
      <c r="B1" s="383"/>
      <c r="C1" s="383"/>
      <c r="D1" s="383"/>
      <c r="E1" s="51" t="s">
        <v>3302</v>
      </c>
      <c r="F1" s="51"/>
      <c r="G1" s="51"/>
      <c r="H1" s="51"/>
      <c r="I1" s="51"/>
      <c r="J1" s="51"/>
      <c r="K1" s="51"/>
      <c r="L1" s="51"/>
      <c r="M1" s="51"/>
      <c r="N1" s="51"/>
      <c r="O1" s="51"/>
      <c r="P1" s="51"/>
    </row>
    <row r="2" spans="1:17" ht="37.5" customHeight="1" x14ac:dyDescent="0.2">
      <c r="A2" s="385" t="s">
        <v>3303</v>
      </c>
      <c r="B2" s="383"/>
      <c r="C2" s="383"/>
      <c r="D2" s="383"/>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13</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28160</v>
      </c>
      <c r="P3" s="51"/>
    </row>
    <row r="4" spans="1:17" ht="19.5" customHeight="1" x14ac:dyDescent="0.2">
      <c r="A4" s="389" t="s">
        <v>3314</v>
      </c>
      <c r="B4" s="390"/>
      <c r="C4" s="391"/>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2" t="s">
        <v>3327</v>
      </c>
      <c r="B14" s="387"/>
      <c r="C14" s="388"/>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6" t="s">
        <v>3336</v>
      </c>
      <c r="B23" s="387"/>
      <c r="C23" s="388"/>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0</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6" t="s">
        <v>1980</v>
      </c>
      <c r="B298" s="387"/>
      <c r="C298" s="388"/>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6" t="s">
        <v>1983</v>
      </c>
      <c r="B342" s="387"/>
      <c r="C342" s="388"/>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6" t="s">
        <v>1982</v>
      </c>
      <c r="B345" s="387"/>
      <c r="C345" s="388"/>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6" t="s">
        <v>3655</v>
      </c>
      <c r="B347" s="387"/>
      <c r="C347" s="388"/>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25" right="0.25" top="0.75" bottom="0.75" header="0.3" footer="0.3"/>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7" t="s">
        <v>2020</v>
      </c>
      <c r="B1" s="397"/>
      <c r="C1" s="397"/>
    </row>
    <row r="2" spans="1:16" ht="33" customHeight="1" x14ac:dyDescent="0.2">
      <c r="A2" s="398" t="s">
        <v>2021</v>
      </c>
      <c r="B2" s="399"/>
      <c r="C2" s="396"/>
      <c r="D2" s="5"/>
      <c r="E2" s="5"/>
      <c r="F2" s="5"/>
      <c r="G2" s="5"/>
      <c r="H2" s="5"/>
      <c r="I2" s="5"/>
      <c r="J2" s="5"/>
      <c r="K2" s="5"/>
      <c r="L2" s="5"/>
      <c r="M2" s="5"/>
      <c r="N2" s="5"/>
      <c r="O2" s="5"/>
      <c r="P2" s="5"/>
    </row>
    <row r="3" spans="1:16" ht="18.75" customHeight="1" x14ac:dyDescent="0.2">
      <c r="A3" s="222" t="s">
        <v>2022</v>
      </c>
      <c r="B3" s="400" t="s">
        <v>2023</v>
      </c>
      <c r="C3" s="396"/>
      <c r="D3" s="5"/>
      <c r="E3" s="5"/>
      <c r="F3" s="5"/>
      <c r="G3" s="5"/>
      <c r="H3" s="5"/>
      <c r="I3" s="5"/>
      <c r="J3" s="5"/>
      <c r="K3" s="5"/>
      <c r="L3" s="5"/>
      <c r="M3" s="5"/>
      <c r="N3" s="5"/>
      <c r="O3" s="5"/>
      <c r="P3" s="5"/>
    </row>
    <row r="4" spans="1:16" ht="37.5" hidden="1" customHeight="1" x14ac:dyDescent="0.2">
      <c r="A4" s="223" t="s">
        <v>2024</v>
      </c>
      <c r="B4" s="395" t="s">
        <v>2025</v>
      </c>
      <c r="C4" s="396"/>
      <c r="D4" s="5"/>
      <c r="E4" s="5"/>
      <c r="F4" s="5"/>
      <c r="G4" s="5"/>
      <c r="H4" s="5"/>
      <c r="I4" s="5"/>
      <c r="J4" s="5"/>
      <c r="K4" s="5"/>
      <c r="L4" s="5"/>
      <c r="M4" s="5"/>
      <c r="N4" s="5"/>
      <c r="O4" s="5"/>
      <c r="P4" s="5"/>
    </row>
    <row r="5" spans="1:16" ht="48" hidden="1" customHeight="1" x14ac:dyDescent="0.2">
      <c r="A5" s="223" t="s">
        <v>2024</v>
      </c>
      <c r="B5" s="395" t="s">
        <v>2026</v>
      </c>
      <c r="C5" s="396"/>
      <c r="D5" s="5"/>
      <c r="E5" s="5"/>
      <c r="F5" s="5"/>
      <c r="G5" s="5"/>
      <c r="H5" s="5"/>
      <c r="I5" s="5"/>
      <c r="J5" s="5"/>
      <c r="K5" s="5"/>
      <c r="L5" s="5"/>
      <c r="M5" s="5"/>
      <c r="N5" s="5"/>
      <c r="O5" s="5"/>
      <c r="P5" s="5"/>
    </row>
    <row r="6" spans="1:16" ht="59.25" hidden="1" customHeight="1" x14ac:dyDescent="0.2">
      <c r="A6" s="223" t="s">
        <v>2024</v>
      </c>
      <c r="B6" s="395" t="s">
        <v>2027</v>
      </c>
      <c r="C6" s="396"/>
      <c r="D6" s="5"/>
      <c r="E6" s="5"/>
      <c r="F6" s="5"/>
      <c r="G6" s="5"/>
      <c r="H6" s="5"/>
      <c r="I6" s="5"/>
      <c r="J6" s="5"/>
      <c r="K6" s="5"/>
      <c r="L6" s="5"/>
      <c r="M6" s="5"/>
      <c r="N6" s="5"/>
      <c r="O6" s="5"/>
      <c r="P6" s="5"/>
    </row>
    <row r="7" spans="1:16" ht="48" hidden="1" customHeight="1" x14ac:dyDescent="0.2">
      <c r="A7" s="223" t="s">
        <v>2028</v>
      </c>
      <c r="B7" s="395" t="s">
        <v>2029</v>
      </c>
      <c r="C7" s="396"/>
      <c r="D7" s="5"/>
      <c r="E7" s="5"/>
      <c r="F7" s="5"/>
      <c r="G7" s="5"/>
      <c r="H7" s="5"/>
      <c r="I7" s="5"/>
      <c r="J7" s="5"/>
      <c r="K7" s="5"/>
      <c r="L7" s="5"/>
      <c r="M7" s="5"/>
      <c r="N7" s="5"/>
      <c r="O7" s="5"/>
      <c r="P7" s="5"/>
    </row>
    <row r="8" spans="1:16" ht="41.25" hidden="1" customHeight="1" x14ac:dyDescent="0.2">
      <c r="A8" s="223" t="s">
        <v>2030</v>
      </c>
      <c r="B8" s="395" t="s">
        <v>2031</v>
      </c>
      <c r="C8" s="396"/>
      <c r="D8" s="5"/>
      <c r="E8" s="5"/>
      <c r="F8" s="5"/>
      <c r="G8" s="5"/>
      <c r="H8" s="5"/>
      <c r="I8" s="5"/>
      <c r="J8" s="5"/>
      <c r="K8" s="5"/>
      <c r="L8" s="5"/>
      <c r="M8" s="5"/>
      <c r="N8" s="5"/>
      <c r="O8" s="5"/>
      <c r="P8" s="5"/>
    </row>
    <row r="9" spans="1:16" ht="59.25" hidden="1" customHeight="1" x14ac:dyDescent="0.2">
      <c r="A9" s="223" t="s">
        <v>2032</v>
      </c>
      <c r="B9" s="395" t="s">
        <v>2033</v>
      </c>
      <c r="C9" s="396"/>
      <c r="D9" s="5"/>
      <c r="E9" s="5"/>
      <c r="F9" s="5"/>
      <c r="G9" s="5"/>
      <c r="H9" s="5"/>
      <c r="I9" s="5"/>
      <c r="J9" s="5"/>
      <c r="K9" s="5"/>
      <c r="L9" s="5"/>
      <c r="M9" s="5"/>
      <c r="N9" s="5"/>
      <c r="O9" s="5"/>
      <c r="P9" s="5"/>
    </row>
    <row r="10" spans="1:16" ht="61.5" hidden="1" customHeight="1" x14ac:dyDescent="0.2">
      <c r="A10" s="223" t="s">
        <v>2032</v>
      </c>
      <c r="B10" s="395" t="s">
        <v>2034</v>
      </c>
      <c r="C10" s="396"/>
      <c r="D10" s="5"/>
      <c r="E10" s="5"/>
      <c r="F10" s="5"/>
      <c r="G10" s="5"/>
      <c r="H10" s="5"/>
      <c r="I10" s="5"/>
      <c r="J10" s="5"/>
      <c r="K10" s="5"/>
      <c r="L10" s="5"/>
      <c r="M10" s="5"/>
      <c r="N10" s="5"/>
      <c r="O10" s="5"/>
      <c r="P10" s="5"/>
    </row>
    <row r="11" spans="1:16" ht="43.5" hidden="1" customHeight="1" x14ac:dyDescent="0.2">
      <c r="A11" s="223" t="s">
        <v>2032</v>
      </c>
      <c r="B11" s="395" t="s">
        <v>2035</v>
      </c>
      <c r="C11" s="396"/>
      <c r="D11" s="5"/>
      <c r="E11" s="5"/>
      <c r="F11" s="5"/>
      <c r="G11" s="5"/>
      <c r="H11" s="5"/>
      <c r="I11" s="5"/>
      <c r="J11" s="5"/>
      <c r="K11" s="5"/>
      <c r="L11" s="5"/>
      <c r="M11" s="5"/>
      <c r="N11" s="5"/>
      <c r="O11" s="5"/>
      <c r="P11" s="5"/>
    </row>
    <row r="12" spans="1:16" ht="27.75" hidden="1" customHeight="1" x14ac:dyDescent="0.2">
      <c r="A12" s="223" t="s">
        <v>2036</v>
      </c>
      <c r="B12" s="395" t="s">
        <v>2037</v>
      </c>
      <c r="C12" s="396"/>
      <c r="D12" s="5"/>
      <c r="E12" s="5"/>
      <c r="F12" s="5"/>
      <c r="G12" s="5"/>
      <c r="H12" s="5"/>
      <c r="I12" s="5"/>
      <c r="J12" s="5"/>
      <c r="K12" s="5"/>
      <c r="L12" s="5"/>
      <c r="M12" s="5"/>
      <c r="N12" s="5"/>
      <c r="O12" s="5"/>
      <c r="P12" s="5"/>
    </row>
    <row r="13" spans="1:16" ht="27.75" hidden="1" customHeight="1" x14ac:dyDescent="0.2">
      <c r="A13" s="223" t="s">
        <v>2038</v>
      </c>
      <c r="B13" s="395" t="s">
        <v>2039</v>
      </c>
      <c r="C13" s="396"/>
      <c r="D13" s="5"/>
      <c r="E13" s="5"/>
      <c r="F13" s="5"/>
      <c r="G13" s="5"/>
      <c r="H13" s="5"/>
      <c r="I13" s="5"/>
      <c r="J13" s="5"/>
      <c r="K13" s="5"/>
      <c r="L13" s="5"/>
      <c r="M13" s="5"/>
      <c r="N13" s="5"/>
      <c r="O13" s="5"/>
      <c r="P13" s="5"/>
    </row>
    <row r="14" spans="1:16" ht="45.75" hidden="1" customHeight="1" x14ac:dyDescent="0.2">
      <c r="A14" s="223" t="s">
        <v>2040</v>
      </c>
      <c r="B14" s="395" t="s">
        <v>2041</v>
      </c>
      <c r="C14" s="396"/>
      <c r="D14" s="5"/>
      <c r="E14" s="5"/>
      <c r="F14" s="5"/>
      <c r="G14" s="5"/>
      <c r="H14" s="5"/>
      <c r="I14" s="5"/>
      <c r="J14" s="5"/>
      <c r="K14" s="5"/>
      <c r="L14" s="5"/>
      <c r="M14" s="5"/>
      <c r="N14" s="5"/>
      <c r="O14" s="5"/>
      <c r="P14" s="5"/>
    </row>
    <row r="15" spans="1:16" ht="45.75" hidden="1" customHeight="1" x14ac:dyDescent="0.2">
      <c r="A15" s="223" t="s">
        <v>2042</v>
      </c>
      <c r="B15" s="395" t="s">
        <v>2043</v>
      </c>
      <c r="C15" s="396"/>
      <c r="D15" s="5"/>
      <c r="E15" s="5"/>
      <c r="F15" s="5"/>
      <c r="G15" s="5"/>
      <c r="H15" s="5"/>
      <c r="I15" s="5"/>
      <c r="J15" s="5"/>
      <c r="K15" s="5"/>
      <c r="L15" s="5"/>
      <c r="M15" s="5"/>
      <c r="N15" s="5"/>
      <c r="O15" s="5"/>
      <c r="P15" s="5"/>
    </row>
    <row r="16" spans="1:16" ht="51" hidden="1" customHeight="1" x14ac:dyDescent="0.2">
      <c r="A16" s="223" t="s">
        <v>2044</v>
      </c>
      <c r="B16" s="395" t="s">
        <v>2045</v>
      </c>
      <c r="C16" s="396"/>
      <c r="D16" s="5"/>
      <c r="E16" s="5"/>
      <c r="F16" s="5"/>
      <c r="G16" s="5"/>
      <c r="H16" s="5"/>
      <c r="I16" s="5"/>
      <c r="J16" s="5"/>
      <c r="K16" s="5"/>
      <c r="L16" s="5"/>
      <c r="M16" s="5"/>
      <c r="N16" s="5"/>
      <c r="O16" s="5"/>
      <c r="P16" s="5"/>
    </row>
    <row r="17" spans="1:16" ht="27.75" hidden="1" customHeight="1" x14ac:dyDescent="0.2">
      <c r="A17" s="223" t="s">
        <v>2046</v>
      </c>
      <c r="B17" s="395" t="s">
        <v>2047</v>
      </c>
      <c r="C17" s="396"/>
      <c r="D17" s="5"/>
      <c r="E17" s="5"/>
      <c r="F17" s="5"/>
      <c r="G17" s="5"/>
      <c r="H17" s="5"/>
      <c r="I17" s="5"/>
      <c r="J17" s="5"/>
      <c r="K17" s="5"/>
      <c r="L17" s="5"/>
      <c r="M17" s="5"/>
      <c r="N17" s="5"/>
      <c r="O17" s="5"/>
      <c r="P17" s="5"/>
    </row>
    <row r="18" spans="1:16" ht="27.75" hidden="1" customHeight="1" x14ac:dyDescent="0.2">
      <c r="A18" s="223" t="s">
        <v>2048</v>
      </c>
      <c r="B18" s="395" t="s">
        <v>2049</v>
      </c>
      <c r="C18" s="396"/>
      <c r="D18" s="5"/>
      <c r="E18" s="5"/>
      <c r="F18" s="5"/>
      <c r="G18" s="5"/>
      <c r="H18" s="5"/>
      <c r="I18" s="5"/>
      <c r="J18" s="5"/>
      <c r="K18" s="5"/>
      <c r="L18" s="5"/>
      <c r="M18" s="5"/>
      <c r="N18" s="5"/>
      <c r="O18" s="5"/>
      <c r="P18" s="5"/>
    </row>
    <row r="19" spans="1:16" ht="45" hidden="1" customHeight="1" x14ac:dyDescent="0.2">
      <c r="A19" s="223" t="s">
        <v>2048</v>
      </c>
      <c r="B19" s="395" t="s">
        <v>2050</v>
      </c>
      <c r="C19" s="396"/>
      <c r="D19" s="5"/>
      <c r="E19" s="5"/>
      <c r="F19" s="5"/>
      <c r="G19" s="5"/>
      <c r="H19" s="5"/>
      <c r="I19" s="5"/>
      <c r="J19" s="5"/>
      <c r="K19" s="5"/>
      <c r="L19" s="5"/>
      <c r="M19" s="5"/>
      <c r="N19" s="5"/>
      <c r="O19" s="5"/>
      <c r="P19" s="5"/>
    </row>
    <row r="20" spans="1:16" ht="45" hidden="1" customHeight="1" x14ac:dyDescent="0.2">
      <c r="A20" s="223" t="s">
        <v>2051</v>
      </c>
      <c r="B20" s="395" t="s">
        <v>2052</v>
      </c>
      <c r="C20" s="396"/>
      <c r="D20" s="5"/>
      <c r="E20" s="5"/>
      <c r="F20" s="5"/>
      <c r="G20" s="5"/>
      <c r="H20" s="5"/>
      <c r="I20" s="5"/>
      <c r="J20" s="5"/>
      <c r="K20" s="5"/>
      <c r="L20" s="5"/>
      <c r="M20" s="5"/>
      <c r="N20" s="5"/>
      <c r="O20" s="5"/>
      <c r="P20" s="5"/>
    </row>
    <row r="21" spans="1:16" ht="30" hidden="1" customHeight="1" x14ac:dyDescent="0.2">
      <c r="A21" s="223" t="s">
        <v>2053</v>
      </c>
      <c r="B21" s="395" t="s">
        <v>2054</v>
      </c>
      <c r="C21" s="396"/>
      <c r="D21" s="5"/>
      <c r="E21" s="5"/>
      <c r="F21" s="5"/>
      <c r="G21" s="5"/>
      <c r="H21" s="5"/>
      <c r="I21" s="5"/>
      <c r="J21" s="5"/>
      <c r="K21" s="5"/>
      <c r="L21" s="5"/>
      <c r="M21" s="5"/>
      <c r="N21" s="5"/>
      <c r="O21" s="5"/>
      <c r="P21" s="5"/>
    </row>
    <row r="22" spans="1:16" ht="30" hidden="1" customHeight="1" x14ac:dyDescent="0.2">
      <c r="A22" s="223" t="s">
        <v>2055</v>
      </c>
      <c r="B22" s="395" t="s">
        <v>2056</v>
      </c>
      <c r="C22" s="396"/>
      <c r="D22" s="5"/>
      <c r="E22" s="5"/>
      <c r="F22" s="5"/>
      <c r="G22" s="5"/>
      <c r="H22" s="5"/>
      <c r="I22" s="5"/>
      <c r="J22" s="5"/>
      <c r="K22" s="5"/>
      <c r="L22" s="5"/>
      <c r="M22" s="5"/>
      <c r="N22" s="5"/>
      <c r="O22" s="5"/>
      <c r="P22" s="5"/>
    </row>
    <row r="23" spans="1:16" ht="30" hidden="1" customHeight="1" x14ac:dyDescent="0.2">
      <c r="A23" s="223" t="s">
        <v>2057</v>
      </c>
      <c r="B23" s="395" t="s">
        <v>2058</v>
      </c>
      <c r="C23" s="396"/>
      <c r="D23" s="5"/>
      <c r="E23" s="5"/>
      <c r="F23" s="5"/>
      <c r="G23" s="5"/>
      <c r="H23" s="5"/>
      <c r="I23" s="5"/>
      <c r="J23" s="5"/>
      <c r="K23" s="5"/>
      <c r="L23" s="5"/>
      <c r="M23" s="5"/>
      <c r="N23" s="5"/>
      <c r="O23" s="5"/>
      <c r="P23" s="5"/>
    </row>
    <row r="24" spans="1:16" ht="30" hidden="1" customHeight="1" x14ac:dyDescent="0.2">
      <c r="A24" s="223" t="s">
        <v>2059</v>
      </c>
      <c r="B24" s="395" t="s">
        <v>2060</v>
      </c>
      <c r="C24" s="396"/>
      <c r="D24" s="5"/>
      <c r="E24" s="5"/>
      <c r="F24" s="5"/>
      <c r="G24" s="5"/>
      <c r="H24" s="5"/>
      <c r="I24" s="5"/>
      <c r="J24" s="5"/>
      <c r="K24" s="5"/>
      <c r="L24" s="5"/>
      <c r="M24" s="5"/>
      <c r="N24" s="5"/>
      <c r="O24" s="5"/>
      <c r="P24" s="5"/>
    </row>
    <row r="25" spans="1:16" ht="30" hidden="1" customHeight="1" x14ac:dyDescent="0.2">
      <c r="A25" s="223" t="s">
        <v>2061</v>
      </c>
      <c r="B25" s="395" t="s">
        <v>2062</v>
      </c>
      <c r="C25" s="396"/>
      <c r="D25" s="5"/>
      <c r="E25" s="5"/>
      <c r="F25" s="5"/>
      <c r="G25" s="5"/>
      <c r="H25" s="5"/>
      <c r="I25" s="5"/>
      <c r="J25" s="5"/>
      <c r="K25" s="5"/>
      <c r="L25" s="5"/>
      <c r="M25" s="5"/>
      <c r="N25" s="5"/>
      <c r="O25" s="5"/>
      <c r="P25" s="5"/>
    </row>
    <row r="26" spans="1:16" ht="30" hidden="1" customHeight="1" x14ac:dyDescent="0.2">
      <c r="A26" s="223" t="s">
        <v>2063</v>
      </c>
      <c r="B26" s="395" t="s">
        <v>2064</v>
      </c>
      <c r="C26" s="396"/>
      <c r="D26" s="5"/>
      <c r="E26" s="5"/>
      <c r="F26" s="5"/>
      <c r="G26" s="5"/>
      <c r="H26" s="5"/>
      <c r="I26" s="5"/>
      <c r="J26" s="5"/>
      <c r="K26" s="5"/>
      <c r="L26" s="5"/>
      <c r="M26" s="5"/>
      <c r="N26" s="5"/>
      <c r="O26" s="5"/>
      <c r="P26" s="5"/>
    </row>
    <row r="27" spans="1:16" ht="70.5" hidden="1" customHeight="1" x14ac:dyDescent="0.2">
      <c r="A27" s="223" t="s">
        <v>2065</v>
      </c>
      <c r="B27" s="395" t="s">
        <v>2066</v>
      </c>
      <c r="C27" s="396"/>
      <c r="D27" s="5"/>
      <c r="E27" s="5"/>
      <c r="F27" s="5"/>
      <c r="G27" s="5"/>
      <c r="H27" s="5"/>
      <c r="I27" s="5"/>
      <c r="J27" s="5"/>
      <c r="K27" s="5"/>
      <c r="L27" s="5"/>
      <c r="M27" s="5"/>
      <c r="N27" s="5"/>
      <c r="O27" s="5"/>
      <c r="P27" s="5"/>
    </row>
    <row r="28" spans="1:16" ht="48" hidden="1" customHeight="1" x14ac:dyDescent="0.2">
      <c r="A28" s="223" t="s">
        <v>2067</v>
      </c>
      <c r="B28" s="395" t="s">
        <v>2068</v>
      </c>
      <c r="C28" s="396"/>
      <c r="D28" s="5"/>
      <c r="E28" s="5"/>
      <c r="F28" s="5"/>
      <c r="G28" s="5"/>
      <c r="H28" s="5"/>
      <c r="I28" s="5"/>
      <c r="J28" s="5"/>
      <c r="K28" s="5"/>
      <c r="L28" s="5"/>
      <c r="M28" s="5"/>
      <c r="N28" s="5"/>
      <c r="O28" s="5"/>
      <c r="P28" s="5"/>
    </row>
    <row r="29" spans="1:16" ht="100.5" hidden="1" customHeight="1" x14ac:dyDescent="0.2">
      <c r="A29" s="223" t="s">
        <v>2069</v>
      </c>
      <c r="B29" s="395" t="s">
        <v>2070</v>
      </c>
      <c r="C29" s="396"/>
      <c r="D29" s="5"/>
      <c r="E29" s="5"/>
      <c r="F29" s="5"/>
      <c r="G29" s="5"/>
      <c r="H29" s="5"/>
      <c r="I29" s="5"/>
      <c r="J29" s="5"/>
      <c r="K29" s="5"/>
      <c r="L29" s="5"/>
      <c r="M29" s="5"/>
      <c r="N29" s="5"/>
      <c r="O29" s="5"/>
      <c r="P29" s="5"/>
    </row>
    <row r="30" spans="1:16" ht="45" hidden="1" customHeight="1" x14ac:dyDescent="0.2">
      <c r="A30" s="223" t="s">
        <v>2071</v>
      </c>
      <c r="B30" s="395" t="s">
        <v>2072</v>
      </c>
      <c r="C30" s="396"/>
      <c r="D30" s="5"/>
      <c r="E30" s="5"/>
      <c r="F30" s="5"/>
      <c r="G30" s="5"/>
      <c r="H30" s="5"/>
      <c r="I30" s="5"/>
      <c r="J30" s="5"/>
      <c r="K30" s="5"/>
      <c r="L30" s="5"/>
      <c r="M30" s="5"/>
      <c r="N30" s="5"/>
      <c r="O30" s="5"/>
      <c r="P30" s="5"/>
    </row>
    <row r="31" spans="1:16" ht="45" hidden="1" customHeight="1" x14ac:dyDescent="0.2">
      <c r="A31" s="223" t="s">
        <v>2073</v>
      </c>
      <c r="B31" s="395" t="s">
        <v>2074</v>
      </c>
      <c r="C31" s="396"/>
      <c r="D31" s="5"/>
      <c r="E31" s="5"/>
      <c r="F31" s="5"/>
      <c r="G31" s="5"/>
      <c r="H31" s="5"/>
      <c r="I31" s="5"/>
      <c r="J31" s="5"/>
      <c r="K31" s="5"/>
      <c r="L31" s="5"/>
      <c r="M31" s="5"/>
      <c r="N31" s="5"/>
      <c r="O31" s="5"/>
      <c r="P31" s="5"/>
    </row>
    <row r="32" spans="1:16" ht="45" hidden="1" customHeight="1" x14ac:dyDescent="0.2">
      <c r="A32" s="223" t="s">
        <v>2075</v>
      </c>
      <c r="B32" s="395" t="s">
        <v>2076</v>
      </c>
      <c r="C32" s="396"/>
      <c r="D32" s="5"/>
      <c r="E32" s="5"/>
      <c r="F32" s="5"/>
      <c r="G32" s="5"/>
      <c r="H32" s="5"/>
      <c r="I32" s="5"/>
      <c r="J32" s="5"/>
      <c r="K32" s="5"/>
      <c r="L32" s="5"/>
      <c r="M32" s="5"/>
      <c r="N32" s="5"/>
      <c r="O32" s="5"/>
      <c r="P32" s="5"/>
    </row>
    <row r="33" spans="1:16" ht="72" hidden="1" customHeight="1" x14ac:dyDescent="0.2">
      <c r="A33" s="223" t="s">
        <v>2077</v>
      </c>
      <c r="B33" s="395" t="s">
        <v>2078</v>
      </c>
      <c r="C33" s="396"/>
      <c r="D33" s="5"/>
      <c r="E33" s="5"/>
      <c r="F33" s="5"/>
      <c r="G33" s="5"/>
      <c r="H33" s="5"/>
      <c r="I33" s="5"/>
      <c r="J33" s="5"/>
      <c r="K33" s="5"/>
      <c r="L33" s="5"/>
      <c r="M33" s="5"/>
      <c r="N33" s="5"/>
      <c r="O33" s="5"/>
      <c r="P33" s="5"/>
    </row>
    <row r="34" spans="1:16" ht="79.5" hidden="1" customHeight="1" x14ac:dyDescent="0.2">
      <c r="A34" s="223" t="s">
        <v>2079</v>
      </c>
      <c r="B34" s="395" t="s">
        <v>2080</v>
      </c>
      <c r="C34" s="396"/>
      <c r="D34" s="5"/>
      <c r="E34" s="5"/>
      <c r="F34" s="5"/>
      <c r="G34" s="5"/>
      <c r="H34" s="5"/>
      <c r="I34" s="5"/>
      <c r="J34" s="5"/>
      <c r="K34" s="5"/>
      <c r="L34" s="5"/>
      <c r="M34" s="5"/>
      <c r="N34" s="5"/>
      <c r="O34" s="5"/>
      <c r="P34" s="5"/>
    </row>
    <row r="35" spans="1:16" ht="70.5" hidden="1" customHeight="1" x14ac:dyDescent="0.2">
      <c r="A35" s="223" t="s">
        <v>2081</v>
      </c>
      <c r="B35" s="395" t="s">
        <v>2082</v>
      </c>
      <c r="C35" s="396"/>
      <c r="D35" s="5"/>
      <c r="E35" s="5"/>
      <c r="F35" s="5"/>
      <c r="G35" s="5"/>
      <c r="H35" s="5"/>
      <c r="I35" s="5"/>
      <c r="J35" s="5"/>
      <c r="K35" s="5"/>
      <c r="L35" s="5"/>
      <c r="M35" s="5"/>
      <c r="N35" s="5"/>
      <c r="O35" s="5"/>
      <c r="P35" s="5"/>
    </row>
    <row r="36" spans="1:16" ht="45.75" hidden="1" customHeight="1" x14ac:dyDescent="0.2">
      <c r="A36" s="223" t="s">
        <v>2083</v>
      </c>
      <c r="B36" s="395" t="s">
        <v>2084</v>
      </c>
      <c r="C36" s="396"/>
      <c r="D36" s="5"/>
      <c r="E36" s="5"/>
      <c r="F36" s="5"/>
      <c r="G36" s="5"/>
      <c r="H36" s="5"/>
      <c r="I36" s="5"/>
      <c r="J36" s="5"/>
      <c r="K36" s="5"/>
      <c r="L36" s="5"/>
      <c r="M36" s="5"/>
      <c r="N36" s="5"/>
      <c r="O36" s="5"/>
      <c r="P36" s="5"/>
    </row>
    <row r="37" spans="1:16" ht="54.75" hidden="1" customHeight="1" x14ac:dyDescent="0.2">
      <c r="A37" s="223" t="s">
        <v>2085</v>
      </c>
      <c r="B37" s="395" t="s">
        <v>2086</v>
      </c>
      <c r="C37" s="396"/>
      <c r="D37" s="5"/>
      <c r="E37" s="5"/>
      <c r="F37" s="5"/>
      <c r="G37" s="5"/>
      <c r="H37" s="5"/>
      <c r="I37" s="5"/>
      <c r="J37" s="5"/>
      <c r="K37" s="5"/>
      <c r="L37" s="5"/>
      <c r="M37" s="5"/>
      <c r="N37" s="5"/>
      <c r="O37" s="5"/>
      <c r="P37" s="5"/>
    </row>
    <row r="38" spans="1:16" ht="37.5" hidden="1" customHeight="1" x14ac:dyDescent="0.2">
      <c r="A38" s="223" t="s">
        <v>2087</v>
      </c>
      <c r="B38" s="395" t="s">
        <v>2088</v>
      </c>
      <c r="C38" s="396"/>
      <c r="D38" s="5"/>
      <c r="E38" s="5"/>
      <c r="F38" s="5"/>
      <c r="G38" s="5"/>
      <c r="H38" s="5"/>
      <c r="I38" s="5"/>
      <c r="J38" s="5"/>
      <c r="K38" s="5"/>
      <c r="L38" s="5"/>
      <c r="M38" s="5"/>
      <c r="N38" s="5"/>
      <c r="O38" s="5"/>
      <c r="P38" s="5"/>
    </row>
    <row r="39" spans="1:16" ht="61.5" hidden="1" customHeight="1" x14ac:dyDescent="0.2">
      <c r="A39" s="223" t="s">
        <v>2089</v>
      </c>
      <c r="B39" s="395" t="s">
        <v>2090</v>
      </c>
      <c r="C39" s="396"/>
      <c r="D39" s="5"/>
      <c r="E39" s="5"/>
      <c r="F39" s="5"/>
      <c r="G39" s="5"/>
      <c r="H39" s="5"/>
      <c r="I39" s="5"/>
      <c r="J39" s="5"/>
      <c r="K39" s="5"/>
      <c r="L39" s="5"/>
      <c r="M39" s="5"/>
      <c r="N39" s="5"/>
      <c r="O39" s="5"/>
      <c r="P39" s="5"/>
    </row>
    <row r="40" spans="1:16" ht="53.25" hidden="1" customHeight="1" x14ac:dyDescent="0.2">
      <c r="A40" s="223" t="s">
        <v>2091</v>
      </c>
      <c r="B40" s="395" t="s">
        <v>2092</v>
      </c>
      <c r="C40" s="396"/>
      <c r="D40" s="5"/>
      <c r="E40" s="5"/>
      <c r="F40" s="5"/>
      <c r="G40" s="5"/>
      <c r="H40" s="5"/>
      <c r="I40" s="5"/>
      <c r="J40" s="5"/>
      <c r="K40" s="5"/>
      <c r="L40" s="5"/>
      <c r="M40" s="5"/>
      <c r="N40" s="5"/>
      <c r="O40" s="5"/>
      <c r="P40" s="5"/>
    </row>
    <row r="41" spans="1:16" ht="73.5" hidden="1" customHeight="1" x14ac:dyDescent="0.2">
      <c r="A41" s="223" t="s">
        <v>2093</v>
      </c>
      <c r="B41" s="395" t="s">
        <v>2094</v>
      </c>
      <c r="C41" s="396"/>
      <c r="D41" s="5"/>
      <c r="E41" s="5"/>
      <c r="F41" s="5"/>
      <c r="G41" s="5"/>
      <c r="H41" s="5"/>
      <c r="I41" s="5"/>
      <c r="J41" s="5"/>
      <c r="K41" s="5"/>
      <c r="L41" s="5"/>
      <c r="M41" s="5"/>
      <c r="N41" s="5"/>
      <c r="O41" s="5"/>
      <c r="P41" s="5"/>
    </row>
    <row r="42" spans="1:16" ht="57.75" hidden="1" customHeight="1" x14ac:dyDescent="0.2">
      <c r="A42" s="223" t="s">
        <v>2095</v>
      </c>
      <c r="B42" s="395" t="s">
        <v>2096</v>
      </c>
      <c r="C42" s="396"/>
      <c r="D42" s="5"/>
      <c r="E42" s="5"/>
      <c r="F42" s="5"/>
      <c r="G42" s="5"/>
      <c r="H42" s="5"/>
      <c r="I42" s="5"/>
      <c r="J42" s="5"/>
      <c r="K42" s="5"/>
      <c r="L42" s="5"/>
      <c r="M42" s="5"/>
      <c r="N42" s="5"/>
      <c r="O42" s="5"/>
      <c r="P42" s="5"/>
    </row>
    <row r="43" spans="1:16" ht="84" hidden="1" customHeight="1" x14ac:dyDescent="0.2">
      <c r="A43" s="223" t="s">
        <v>2097</v>
      </c>
      <c r="B43" s="395" t="s">
        <v>2098</v>
      </c>
      <c r="C43" s="396"/>
      <c r="D43" s="5"/>
      <c r="E43" s="5"/>
      <c r="F43" s="5"/>
      <c r="G43" s="5"/>
      <c r="H43" s="5"/>
      <c r="I43" s="5"/>
      <c r="J43" s="5"/>
      <c r="K43" s="5"/>
      <c r="L43" s="5"/>
      <c r="M43" s="5"/>
      <c r="N43" s="5"/>
      <c r="O43" s="5"/>
      <c r="P43" s="5"/>
    </row>
    <row r="44" spans="1:16" ht="48" hidden="1" customHeight="1" x14ac:dyDescent="0.2">
      <c r="A44" s="223" t="s">
        <v>2099</v>
      </c>
      <c r="B44" s="395" t="s">
        <v>2100</v>
      </c>
      <c r="C44" s="396"/>
      <c r="D44" s="5"/>
      <c r="E44" s="5"/>
      <c r="F44" s="5"/>
      <c r="G44" s="5"/>
      <c r="H44" s="5"/>
      <c r="I44" s="5"/>
      <c r="J44" s="5"/>
      <c r="K44" s="5"/>
      <c r="L44" s="5"/>
      <c r="M44" s="5"/>
      <c r="N44" s="5"/>
      <c r="O44" s="5"/>
      <c r="P44" s="5"/>
    </row>
    <row r="45" spans="1:16" ht="57" hidden="1" customHeight="1" x14ac:dyDescent="0.2">
      <c r="A45" s="223" t="s">
        <v>2101</v>
      </c>
      <c r="B45" s="395" t="s">
        <v>2102</v>
      </c>
      <c r="C45" s="396"/>
      <c r="D45" s="5"/>
      <c r="E45" s="5"/>
      <c r="F45" s="5"/>
      <c r="G45" s="5"/>
      <c r="H45" s="5"/>
      <c r="I45" s="5"/>
      <c r="J45" s="5"/>
      <c r="K45" s="5"/>
      <c r="L45" s="5"/>
      <c r="M45" s="5"/>
      <c r="N45" s="5"/>
      <c r="O45" s="5"/>
      <c r="P45" s="5"/>
    </row>
    <row r="46" spans="1:16" ht="73.5" hidden="1" customHeight="1" x14ac:dyDescent="0.2">
      <c r="A46" s="223" t="s">
        <v>2103</v>
      </c>
      <c r="B46" s="406" t="s">
        <v>2104</v>
      </c>
      <c r="C46" s="396"/>
      <c r="D46" s="5"/>
      <c r="E46" s="5"/>
      <c r="F46" s="5"/>
      <c r="G46" s="5"/>
      <c r="H46" s="5"/>
      <c r="I46" s="5"/>
      <c r="J46" s="5"/>
      <c r="K46" s="5"/>
      <c r="L46" s="5"/>
      <c r="M46" s="5"/>
      <c r="N46" s="5"/>
      <c r="O46" s="5"/>
      <c r="P46" s="5"/>
    </row>
    <row r="47" spans="1:16" ht="66" hidden="1" customHeight="1" x14ac:dyDescent="0.2">
      <c r="A47" s="39" t="s">
        <v>2105</v>
      </c>
      <c r="B47" s="407" t="s">
        <v>2106</v>
      </c>
      <c r="C47" s="407"/>
      <c r="D47" s="5"/>
      <c r="E47" s="5"/>
      <c r="F47" s="5"/>
      <c r="G47" s="5"/>
      <c r="H47" s="5"/>
      <c r="I47" s="5"/>
      <c r="J47" s="5"/>
      <c r="K47" s="5"/>
      <c r="L47" s="5"/>
      <c r="M47" s="5"/>
      <c r="N47" s="5"/>
      <c r="O47" s="5"/>
      <c r="P47" s="5"/>
    </row>
    <row r="48" spans="1:16" ht="123.75" customHeight="1" x14ac:dyDescent="0.2">
      <c r="A48" s="202" t="s">
        <v>2107</v>
      </c>
      <c r="B48" s="405" t="s">
        <v>2108</v>
      </c>
      <c r="C48" s="404"/>
      <c r="D48" s="5"/>
      <c r="E48" s="5"/>
      <c r="F48" s="5"/>
      <c r="G48" s="5"/>
      <c r="H48" s="5"/>
      <c r="I48" s="5"/>
      <c r="J48" s="5"/>
      <c r="K48" s="5"/>
      <c r="L48" s="5"/>
      <c r="M48" s="5"/>
      <c r="N48" s="5"/>
      <c r="O48" s="5"/>
      <c r="P48" s="5"/>
    </row>
    <row r="49" spans="1:16" ht="34.5" customHeight="1" x14ac:dyDescent="0.2">
      <c r="A49" s="202" t="s">
        <v>2109</v>
      </c>
      <c r="B49" s="403" t="s">
        <v>2110</v>
      </c>
      <c r="C49" s="404"/>
      <c r="D49" s="5"/>
      <c r="E49" s="5"/>
      <c r="F49" s="5"/>
      <c r="G49" s="5"/>
      <c r="H49" s="5"/>
      <c r="I49" s="5"/>
      <c r="J49" s="5"/>
      <c r="K49" s="5"/>
      <c r="L49" s="5"/>
      <c r="M49" s="5"/>
      <c r="N49" s="5"/>
      <c r="O49" s="5"/>
      <c r="P49" s="5"/>
    </row>
    <row r="50" spans="1:16" ht="34.5" customHeight="1" x14ac:dyDescent="0.2">
      <c r="A50" s="202" t="s">
        <v>2111</v>
      </c>
      <c r="B50" s="403" t="s">
        <v>2112</v>
      </c>
      <c r="C50" s="404"/>
      <c r="D50" s="5"/>
      <c r="E50" s="5"/>
      <c r="F50" s="5"/>
      <c r="G50" s="5"/>
      <c r="H50" s="5"/>
      <c r="I50" s="5"/>
      <c r="J50" s="5"/>
      <c r="K50" s="5"/>
      <c r="L50" s="5"/>
      <c r="M50" s="5"/>
      <c r="N50" s="5"/>
      <c r="O50" s="5"/>
      <c r="P50" s="5"/>
    </row>
    <row r="51" spans="1:16" ht="31.5" customHeight="1" x14ac:dyDescent="0.2">
      <c r="A51" s="224" t="s">
        <v>2113</v>
      </c>
      <c r="B51" s="395" t="s">
        <v>2114</v>
      </c>
      <c r="C51" s="396"/>
      <c r="D51" s="5"/>
      <c r="E51" s="5"/>
      <c r="F51" s="5"/>
      <c r="G51" s="5"/>
      <c r="H51" s="5"/>
      <c r="I51" s="5"/>
      <c r="J51" s="5"/>
      <c r="K51" s="5"/>
      <c r="L51" s="5"/>
      <c r="M51" s="5"/>
      <c r="N51" s="5"/>
      <c r="O51" s="5"/>
      <c r="P51" s="5"/>
    </row>
    <row r="52" spans="1:16" ht="31.5" customHeight="1" x14ac:dyDescent="0.2">
      <c r="A52" s="224" t="s">
        <v>2115</v>
      </c>
      <c r="B52" s="395" t="s">
        <v>2116</v>
      </c>
      <c r="C52" s="396"/>
      <c r="D52" s="5"/>
      <c r="E52" s="5"/>
      <c r="F52" s="5"/>
      <c r="G52" s="5"/>
      <c r="H52" s="5"/>
      <c r="I52" s="5"/>
      <c r="J52" s="5"/>
      <c r="K52" s="5"/>
      <c r="L52" s="5"/>
      <c r="M52" s="5"/>
      <c r="N52" s="5"/>
      <c r="O52" s="5"/>
      <c r="P52" s="5"/>
    </row>
    <row r="53" spans="1:16" ht="31.5" customHeight="1" x14ac:dyDescent="0.2">
      <c r="A53" s="224" t="s">
        <v>2117</v>
      </c>
      <c r="B53" s="408" t="s">
        <v>2118</v>
      </c>
      <c r="C53" s="409"/>
      <c r="D53" s="5"/>
      <c r="E53" s="5"/>
      <c r="F53" s="5"/>
      <c r="G53" s="5"/>
      <c r="H53" s="5"/>
      <c r="I53" s="5"/>
      <c r="J53" s="5"/>
      <c r="K53" s="5"/>
      <c r="L53" s="5"/>
      <c r="M53" s="5"/>
      <c r="N53" s="5"/>
      <c r="O53" s="5"/>
      <c r="P53" s="5"/>
    </row>
    <row r="54" spans="1:16" ht="31.5" customHeight="1" x14ac:dyDescent="0.2">
      <c r="A54" s="224" t="s">
        <v>2119</v>
      </c>
      <c r="B54" s="408" t="s">
        <v>2120</v>
      </c>
      <c r="C54" s="409"/>
      <c r="D54" s="5"/>
      <c r="E54" s="5"/>
      <c r="F54" s="5"/>
      <c r="G54" s="5"/>
      <c r="H54" s="5"/>
      <c r="I54" s="5"/>
      <c r="J54" s="5"/>
      <c r="K54" s="5"/>
      <c r="L54" s="5"/>
      <c r="M54" s="5"/>
      <c r="N54" s="5"/>
      <c r="O54" s="5"/>
      <c r="P54" s="5"/>
    </row>
    <row r="55" spans="1:16" ht="54.6" customHeight="1" x14ac:dyDescent="0.2">
      <c r="A55" s="224" t="s">
        <v>2121</v>
      </c>
      <c r="B55" s="408" t="s">
        <v>2122</v>
      </c>
      <c r="C55" s="409"/>
      <c r="D55" s="5"/>
      <c r="E55" s="5"/>
      <c r="F55" s="5"/>
      <c r="G55" s="5"/>
      <c r="H55" s="5"/>
      <c r="I55" s="5"/>
      <c r="J55" s="5"/>
      <c r="K55" s="5"/>
      <c r="L55" s="5"/>
      <c r="M55" s="5"/>
      <c r="N55" s="5"/>
      <c r="O55" s="5"/>
      <c r="P55" s="5"/>
    </row>
    <row r="56" spans="1:16" ht="54.6" customHeight="1" x14ac:dyDescent="0.2">
      <c r="A56" s="224" t="s">
        <v>2123</v>
      </c>
      <c r="B56" s="408" t="s">
        <v>2124</v>
      </c>
      <c r="C56" s="409"/>
      <c r="D56" s="5"/>
      <c r="E56" s="5"/>
      <c r="F56" s="5"/>
      <c r="G56" s="5"/>
      <c r="H56" s="5"/>
      <c r="I56" s="5"/>
      <c r="J56" s="5"/>
      <c r="K56" s="5"/>
      <c r="L56" s="5"/>
      <c r="M56" s="5"/>
      <c r="N56" s="5"/>
      <c r="O56" s="5"/>
      <c r="P56" s="5"/>
    </row>
    <row r="57" spans="1:16" ht="54" customHeight="1" x14ac:dyDescent="0.2">
      <c r="A57" s="224" t="s">
        <v>2125</v>
      </c>
      <c r="B57" s="408" t="s">
        <v>2126</v>
      </c>
      <c r="C57" s="409"/>
      <c r="D57" s="5"/>
      <c r="E57" s="5"/>
      <c r="F57" s="5"/>
      <c r="G57" s="5"/>
      <c r="H57" s="5"/>
      <c r="I57" s="5"/>
      <c r="J57" s="5"/>
      <c r="K57" s="5"/>
      <c r="L57" s="5"/>
      <c r="M57" s="5"/>
      <c r="N57" s="5"/>
      <c r="O57" s="5"/>
      <c r="P57" s="5"/>
    </row>
    <row r="58" spans="1:16" ht="31.15" customHeight="1" x14ac:dyDescent="0.2">
      <c r="A58" s="270" t="s">
        <v>2127</v>
      </c>
      <c r="B58" s="401" t="s">
        <v>2128</v>
      </c>
      <c r="C58" s="402"/>
      <c r="D58" s="5"/>
      <c r="E58" s="5"/>
      <c r="F58" s="5"/>
      <c r="G58" s="5"/>
      <c r="H58" s="5"/>
      <c r="I58" s="5"/>
      <c r="J58" s="5"/>
      <c r="K58" s="5"/>
      <c r="L58" s="5"/>
      <c r="M58" s="5"/>
      <c r="N58" s="5"/>
      <c r="O58" s="5"/>
      <c r="P58" s="5"/>
    </row>
    <row r="59" spans="1:16" ht="46.5" customHeight="1" x14ac:dyDescent="0.2">
      <c r="A59" s="302" t="s">
        <v>2129</v>
      </c>
      <c r="B59" s="393" t="s">
        <v>2130</v>
      </c>
      <c r="C59" s="394"/>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paperSize="9"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2026-02-17T07:13:45Z</cp:lastPrinted>
  <dcterms:created xsi:type="dcterms:W3CDTF">2022-04-01T05:14:30Z</dcterms:created>
  <dcterms:modified xsi:type="dcterms:W3CDTF">2026-02-17T07:15:09Z</dcterms:modified>
</cp:coreProperties>
</file>